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claude\Webサイトアクセス数アップ\"/>
    </mc:Choice>
  </mc:AlternateContent>
  <xr:revisionPtr revIDLastSave="0" documentId="13_ncr:1_{9D19D3BB-E3C5-4914-A52C-E920BAF6B0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行予算書" sheetId="1" r:id="rId1"/>
    <sheet name="使い方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7" i="1" l="1"/>
  <c r="F94" i="1"/>
  <c r="E94" i="1"/>
  <c r="D94" i="1"/>
  <c r="C94" i="1"/>
  <c r="B94" i="1"/>
  <c r="F93" i="1"/>
  <c r="E93" i="1"/>
  <c r="D93" i="1"/>
  <c r="C93" i="1"/>
  <c r="B93" i="1"/>
  <c r="F92" i="1"/>
  <c r="C92" i="1"/>
  <c r="B88" i="1"/>
  <c r="D87" i="1"/>
  <c r="B85" i="1"/>
  <c r="E80" i="1"/>
  <c r="B80" i="1"/>
  <c r="F78" i="1"/>
  <c r="E78" i="1"/>
  <c r="D78" i="1"/>
  <c r="C78" i="1"/>
  <c r="B78" i="1"/>
  <c r="F77" i="1"/>
  <c r="E77" i="1"/>
  <c r="D77" i="1"/>
  <c r="C77" i="1"/>
  <c r="B77" i="1"/>
  <c r="F76" i="1"/>
  <c r="E76" i="1"/>
  <c r="D76" i="1"/>
  <c r="C76" i="1"/>
  <c r="B76" i="1"/>
  <c r="B74" i="1"/>
  <c r="F72" i="1"/>
  <c r="E72" i="1"/>
  <c r="D72" i="1"/>
  <c r="C72" i="1"/>
  <c r="B72" i="1"/>
  <c r="F71" i="1"/>
  <c r="E71" i="1"/>
  <c r="D71" i="1"/>
  <c r="C71" i="1"/>
  <c r="B71" i="1"/>
  <c r="B70" i="1"/>
  <c r="E69" i="1"/>
  <c r="D69" i="1"/>
  <c r="C69" i="1"/>
  <c r="E68" i="1"/>
  <c r="B68" i="1"/>
  <c r="E67" i="1"/>
  <c r="C67" i="1"/>
  <c r="F66" i="1"/>
  <c r="E66" i="1"/>
  <c r="D66" i="1"/>
  <c r="C66" i="1"/>
  <c r="B66" i="1"/>
  <c r="I61" i="1"/>
  <c r="B104" i="1" s="1"/>
  <c r="H61" i="1"/>
  <c r="B103" i="1" s="1"/>
  <c r="K60" i="1"/>
  <c r="J60" i="1"/>
  <c r="G60" i="1"/>
  <c r="J59" i="1"/>
  <c r="G59" i="1"/>
  <c r="K59" i="1" s="1"/>
  <c r="K58" i="1"/>
  <c r="J58" i="1"/>
  <c r="G58" i="1"/>
  <c r="K57" i="1"/>
  <c r="J57" i="1"/>
  <c r="G57" i="1"/>
  <c r="K56" i="1"/>
  <c r="J56" i="1"/>
  <c r="G56" i="1"/>
  <c r="J55" i="1"/>
  <c r="G55" i="1"/>
  <c r="K55" i="1" s="1"/>
  <c r="K54" i="1"/>
  <c r="J54" i="1"/>
  <c r="G54" i="1"/>
  <c r="K53" i="1"/>
  <c r="J53" i="1"/>
  <c r="G53" i="1"/>
  <c r="K52" i="1"/>
  <c r="J52" i="1"/>
  <c r="G52" i="1"/>
  <c r="J51" i="1"/>
  <c r="G51" i="1"/>
  <c r="K51" i="1" s="1"/>
  <c r="K50" i="1"/>
  <c r="J50" i="1"/>
  <c r="G50" i="1"/>
  <c r="K49" i="1"/>
  <c r="J49" i="1"/>
  <c r="G49" i="1"/>
  <c r="K48" i="1"/>
  <c r="J48" i="1"/>
  <c r="G48" i="1"/>
  <c r="J47" i="1"/>
  <c r="G47" i="1"/>
  <c r="K47" i="1" s="1"/>
  <c r="K46" i="1"/>
  <c r="J46" i="1"/>
  <c r="G46" i="1"/>
  <c r="K45" i="1"/>
  <c r="J45" i="1"/>
  <c r="G45" i="1"/>
  <c r="K44" i="1"/>
  <c r="J44" i="1"/>
  <c r="G44" i="1"/>
  <c r="J43" i="1"/>
  <c r="G43" i="1"/>
  <c r="K43" i="1" s="1"/>
  <c r="K42" i="1"/>
  <c r="J42" i="1"/>
  <c r="G42" i="1"/>
  <c r="K41" i="1"/>
  <c r="J41" i="1"/>
  <c r="G41" i="1"/>
  <c r="K40" i="1"/>
  <c r="J40" i="1"/>
  <c r="G40" i="1"/>
  <c r="J39" i="1"/>
  <c r="G39" i="1"/>
  <c r="K39" i="1" s="1"/>
  <c r="K38" i="1"/>
  <c r="J38" i="1"/>
  <c r="G38" i="1"/>
  <c r="K37" i="1"/>
  <c r="J37" i="1"/>
  <c r="G37" i="1"/>
  <c r="K36" i="1"/>
  <c r="J36" i="1"/>
  <c r="G36" i="1"/>
  <c r="J35" i="1"/>
  <c r="G35" i="1"/>
  <c r="K35" i="1" s="1"/>
  <c r="K34" i="1"/>
  <c r="J34" i="1"/>
  <c r="G34" i="1"/>
  <c r="K33" i="1"/>
  <c r="J33" i="1"/>
  <c r="G33" i="1"/>
  <c r="K32" i="1"/>
  <c r="J32" i="1"/>
  <c r="G32" i="1"/>
  <c r="J31" i="1"/>
  <c r="G31" i="1"/>
  <c r="K31" i="1" s="1"/>
  <c r="K30" i="1"/>
  <c r="J30" i="1"/>
  <c r="G30" i="1"/>
  <c r="K29" i="1"/>
  <c r="J29" i="1"/>
  <c r="G29" i="1"/>
  <c r="K28" i="1"/>
  <c r="J28" i="1"/>
  <c r="G28" i="1"/>
  <c r="J27" i="1"/>
  <c r="G27" i="1"/>
  <c r="K27" i="1" s="1"/>
  <c r="K26" i="1"/>
  <c r="J26" i="1"/>
  <c r="G26" i="1"/>
  <c r="K25" i="1"/>
  <c r="J25" i="1"/>
  <c r="G25" i="1"/>
  <c r="K24" i="1"/>
  <c r="J24" i="1"/>
  <c r="G24" i="1"/>
  <c r="J23" i="1"/>
  <c r="G23" i="1"/>
  <c r="K23" i="1" s="1"/>
  <c r="K22" i="1"/>
  <c r="J22" i="1"/>
  <c r="G22" i="1"/>
  <c r="K21" i="1"/>
  <c r="J21" i="1"/>
  <c r="G21" i="1"/>
  <c r="K20" i="1"/>
  <c r="J20" i="1"/>
  <c r="G20" i="1"/>
  <c r="D80" i="1" s="1"/>
  <c r="J19" i="1"/>
  <c r="G19" i="1"/>
  <c r="K18" i="1"/>
  <c r="J18" i="1"/>
  <c r="G18" i="1"/>
  <c r="E92" i="1" s="1"/>
  <c r="K17" i="1"/>
  <c r="J17" i="1"/>
  <c r="G17" i="1"/>
  <c r="D74" i="1" s="1"/>
  <c r="K16" i="1"/>
  <c r="J16" i="1"/>
  <c r="G16" i="1"/>
  <c r="C90" i="1" s="1"/>
  <c r="J15" i="1"/>
  <c r="G15" i="1"/>
  <c r="D70" i="1" s="1"/>
  <c r="K14" i="1"/>
  <c r="F69" i="1" s="1"/>
  <c r="J14" i="1"/>
  <c r="G14" i="1"/>
  <c r="F88" i="1" s="1"/>
  <c r="K13" i="1"/>
  <c r="J13" i="1"/>
  <c r="G13" i="1"/>
  <c r="F87" i="1" s="1"/>
  <c r="K12" i="1"/>
  <c r="J12" i="1"/>
  <c r="G12" i="1"/>
  <c r="F67" i="1" s="1"/>
  <c r="J11" i="1"/>
  <c r="J61" i="1" s="1"/>
  <c r="B105" i="1" s="1"/>
  <c r="G11" i="1"/>
  <c r="D85" i="1" s="1"/>
  <c r="E70" i="1" l="1"/>
  <c r="E85" i="1"/>
  <c r="D90" i="1"/>
  <c r="F68" i="1"/>
  <c r="F74" i="1"/>
  <c r="F80" i="1"/>
  <c r="C88" i="1"/>
  <c r="E90" i="1"/>
  <c r="B86" i="1"/>
  <c r="D88" i="1"/>
  <c r="F90" i="1"/>
  <c r="E74" i="1"/>
  <c r="B65" i="1"/>
  <c r="B67" i="1"/>
  <c r="B69" i="1"/>
  <c r="B73" i="1"/>
  <c r="B75" i="1"/>
  <c r="B79" i="1"/>
  <c r="C86" i="1"/>
  <c r="E88" i="1"/>
  <c r="B91" i="1"/>
  <c r="C73" i="1"/>
  <c r="C75" i="1"/>
  <c r="C79" i="1"/>
  <c r="D86" i="1"/>
  <c r="C91" i="1"/>
  <c r="D65" i="1"/>
  <c r="D67" i="1"/>
  <c r="D73" i="1"/>
  <c r="D75" i="1"/>
  <c r="D79" i="1"/>
  <c r="E86" i="1"/>
  <c r="B89" i="1"/>
  <c r="D91" i="1"/>
  <c r="C65" i="1"/>
  <c r="E65" i="1"/>
  <c r="E73" i="1"/>
  <c r="E75" i="1"/>
  <c r="E79" i="1"/>
  <c r="F86" i="1"/>
  <c r="C89" i="1"/>
  <c r="E91" i="1"/>
  <c r="K11" i="1"/>
  <c r="K15" i="1"/>
  <c r="F89" i="1" s="1"/>
  <c r="K19" i="1"/>
  <c r="F79" i="1" s="1"/>
  <c r="F65" i="1"/>
  <c r="F75" i="1"/>
  <c r="B87" i="1"/>
  <c r="D89" i="1"/>
  <c r="F91" i="1"/>
  <c r="F73" i="1"/>
  <c r="C87" i="1"/>
  <c r="E89" i="1"/>
  <c r="B92" i="1"/>
  <c r="G61" i="1"/>
  <c r="C68" i="1"/>
  <c r="C70" i="1"/>
  <c r="C74" i="1"/>
  <c r="C80" i="1"/>
  <c r="C85" i="1"/>
  <c r="E87" i="1"/>
  <c r="B90" i="1"/>
  <c r="D92" i="1"/>
  <c r="D68" i="1"/>
  <c r="C81" i="1" l="1"/>
  <c r="F70" i="1"/>
  <c r="F81" i="1" s="1"/>
  <c r="B111" i="1"/>
  <c r="B99" i="1"/>
  <c r="B110" i="1"/>
  <c r="B109" i="1"/>
  <c r="B106" i="1"/>
  <c r="B102" i="1"/>
  <c r="B101" i="1"/>
  <c r="B100" i="1"/>
  <c r="B108" i="1"/>
  <c r="K61" i="1"/>
  <c r="B107" i="1" s="1"/>
  <c r="G79" i="1"/>
  <c r="F85" i="1"/>
  <c r="D81" i="1"/>
  <c r="G69" i="1"/>
  <c r="G67" i="1"/>
  <c r="B81" i="1"/>
  <c r="E81" i="1"/>
  <c r="G81" i="1" l="1"/>
  <c r="G78" i="1"/>
  <c r="G74" i="1"/>
  <c r="G66" i="1"/>
  <c r="G70" i="1"/>
  <c r="G76" i="1"/>
  <c r="G71" i="1"/>
  <c r="G80" i="1"/>
  <c r="G77" i="1"/>
  <c r="G72" i="1"/>
  <c r="G68" i="1"/>
  <c r="G65" i="1"/>
  <c r="G73" i="1"/>
  <c r="G75" i="1"/>
</calcChain>
</file>

<file path=xl/sharedStrings.xml><?xml version="1.0" encoding="utf-8"?>
<sst xmlns="http://schemas.openxmlformats.org/spreadsheetml/2006/main" count="183" uniqueCount="141">
  <si>
    <t>実行予算書（工種別・発注先別）</t>
  </si>
  <si>
    <t>※黄色のセルに入力してください。実行予算・発注残・予算残高・粗利は自動計算されます。</t>
  </si>
  <si>
    <t>工事名</t>
  </si>
  <si>
    <t>○○様邸 新築工事</t>
  </si>
  <si>
    <t>工事番号</t>
  </si>
  <si>
    <t>K-2026-001</t>
  </si>
  <si>
    <t>備考</t>
  </si>
  <si>
    <t>発注者</t>
  </si>
  <si>
    <t>株式会社○○</t>
  </si>
  <si>
    <t>作成者</t>
  </si>
  <si>
    <t>佐藤</t>
  </si>
  <si>
    <t>工期</t>
  </si>
  <si>
    <t>2026/9/1 〜 2026/12/20</t>
  </si>
  <si>
    <t>作成日</t>
  </si>
  <si>
    <t>2026/8/31</t>
  </si>
  <si>
    <t>請負金額(税抜)</t>
  </si>
  <si>
    <t>目標粗利率</t>
  </si>
  <si>
    <t>【実行予算の内訳】工種ごとに、発注先と金額を1行ずつ入力します</t>
  </si>
  <si>
    <t>工種</t>
  </si>
  <si>
    <t>内訳・摘要</t>
  </si>
  <si>
    <t>発注先・仕入先</t>
  </si>
  <si>
    <t>数量</t>
  </si>
  <si>
    <t>単位</t>
  </si>
  <si>
    <t>単価</t>
  </si>
  <si>
    <t>実行予算</t>
  </si>
  <si>
    <t>発注済</t>
  </si>
  <si>
    <t>仕入済(実績)</t>
  </si>
  <si>
    <t>発注残</t>
  </si>
  <si>
    <t>予算残高</t>
  </si>
  <si>
    <t>仮設工事</t>
  </si>
  <si>
    <t>外部足場・養生</t>
  </si>
  <si>
    <t>○○仮設</t>
  </si>
  <si>
    <t>式</t>
  </si>
  <si>
    <t>基礎工事</t>
  </si>
  <si>
    <t>掘削・基礎コンクリート</t>
  </si>
  <si>
    <t>△△土建</t>
  </si>
  <si>
    <t>躯体工事</t>
  </si>
  <si>
    <t>構造材・プレカット</t>
  </si>
  <si>
    <t>○○建材</t>
  </si>
  <si>
    <t>追加発注で5万円超過</t>
  </si>
  <si>
    <t>木工事</t>
  </si>
  <si>
    <t>自社大工 延べ人工</t>
  </si>
  <si>
    <t>自社</t>
  </si>
  <si>
    <t>人工</t>
  </si>
  <si>
    <t>自社施工分</t>
  </si>
  <si>
    <t>屋根防水工事</t>
  </si>
  <si>
    <t>屋根葺き・板金</t>
  </si>
  <si>
    <t>□□板金</t>
  </si>
  <si>
    <t>内装工事</t>
  </si>
  <si>
    <t>クロス・床仕上</t>
  </si>
  <si>
    <t>◇◇内装</t>
  </si>
  <si>
    <t>未発注</t>
  </si>
  <si>
    <t>電気設備工事</t>
  </si>
  <si>
    <t>電気配線・器具</t>
  </si>
  <si>
    <t>□□電設</t>
  </si>
  <si>
    <t>給排水衛生設備工事</t>
  </si>
  <si>
    <t>給排水・住設機器</t>
  </si>
  <si>
    <t>◎◎設備</t>
  </si>
  <si>
    <t>相見積中</t>
  </si>
  <si>
    <t>現場経費</t>
  </si>
  <si>
    <t>重機リース・運搬・現場管理費</t>
  </si>
  <si>
    <t>―</t>
  </si>
  <si>
    <t>予備費</t>
  </si>
  <si>
    <t>予備費（請負金額の約1.4%）</t>
  </si>
  <si>
    <t>手戻り・天候不順に備える</t>
  </si>
  <si>
    <t>合計</t>
  </si>
  <si>
    <t>【工種別集計】どの工種にいくらかけているか／どの工種が予算を超えているか</t>
  </si>
  <si>
    <t>構成比</t>
  </si>
  <si>
    <t>土工事</t>
  </si>
  <si>
    <t>外装工事</t>
  </si>
  <si>
    <t>建具工事</t>
  </si>
  <si>
    <t>空調設備工事</t>
  </si>
  <si>
    <t>外構工事</t>
  </si>
  <si>
    <t>自社施工</t>
  </si>
  <si>
    <t>【発注先別集計】発注先名（黄色）を入力すると、その先への予算・発注・支払が集計されます</t>
  </si>
  <si>
    <t>【採算の確認】</t>
  </si>
  <si>
    <t>工事情報から自動反映</t>
  </si>
  <si>
    <t>当初予算 合計（承認時）</t>
  </si>
  <si>
    <t>承認された最初の予算額を手入力（変更を追うため）</t>
  </si>
  <si>
    <t>実行予算 合計（現在）</t>
  </si>
  <si>
    <t>内訳の実行予算の合計</t>
  </si>
  <si>
    <t>当初予算との差</t>
  </si>
  <si>
    <t>プラスなら当初より予算が膨らんでいる</t>
  </si>
  <si>
    <t>予定粗利益</t>
  </si>
  <si>
    <t>請負金額 － 実行予算合計</t>
  </si>
  <si>
    <t>予定粗利率</t>
  </si>
  <si>
    <t>目標粗利率と比べる</t>
  </si>
  <si>
    <t>発注済 合計</t>
  </si>
  <si>
    <t>注文書を出した金額</t>
  </si>
  <si>
    <t>仕入済(実績) 合計</t>
  </si>
  <si>
    <t>検収・請求が上がった金額</t>
  </si>
  <si>
    <t>発注残 合計</t>
  </si>
  <si>
    <t>発注済だがまだ支払っていない確定分</t>
  </si>
  <si>
    <t>確定原価 合計</t>
  </si>
  <si>
    <t>発注済・仕入済のうち大きい方の合計</t>
  </si>
  <si>
    <t>予算残高 合計</t>
  </si>
  <si>
    <t>これから発注できる残り。マイナスは予算超過</t>
  </si>
  <si>
    <t>予算超過額 合計</t>
  </si>
  <si>
    <t>予算残高がマイナスになった工種の合計</t>
  </si>
  <si>
    <t>着地見込原価</t>
  </si>
  <si>
    <t>実行予算合計 ＋ 予算超過額（未発注分は予算どおりと仮定）</t>
  </si>
  <si>
    <t>着地見込粗利益</t>
  </si>
  <si>
    <t>請負金額 － 着地見込原価</t>
  </si>
  <si>
    <t>着地見込粗利率</t>
  </si>
  <si>
    <t>この時点での着地見込み。予定粗利率と比べる</t>
  </si>
  <si>
    <t>実行予算書（工種別・発注先別）テンプレートの使い方</t>
  </si>
  <si>
    <t>このテンプレートは、工事1件につき1ファイル（または1シート）で使います。</t>
  </si>
  <si>
    <t>実行予算を「工種ごと」に組み、それぞれに発注先を紐づけることで、着工後はそのまま発注・支払の管理表として使えます。</t>
  </si>
  <si>
    <t>１．着工前にやること</t>
  </si>
  <si>
    <t>1) 上部の工事情報（黄色）に、工事名・工事番号・発注者・工期・請負金額(税抜)・目標粗利率を入力します。</t>
  </si>
  <si>
    <t>2) 【実行予算の内訳】に、工事を工種ごとに1行ずつ入力します。</t>
  </si>
  <si>
    <t xml:space="preserve">   ・工種はプルダウンから選べます（仮設工事／基礎工事／躯体工事／内装工事／電気設備工事…など16種）。</t>
  </si>
  <si>
    <t xml:space="preserve">   ・「発注先・仕入先」には、その工種を誰に頼むかを入れます。未定なら空欄のままで構いません。</t>
  </si>
  <si>
    <t xml:space="preserve">   ・数量と単価を入れると、実行予算が自動計算されます（数量×単価）。</t>
  </si>
  <si>
    <t xml:space="preserve">   ・1式でまとめる場合は、数量に1、単価に金額を入れてください。</t>
  </si>
  <si>
    <t>3) 現場経費（重機・運搬・現場管理費）と予備費の行を必ず入れます。ここが抜けると予算は必ず不足します。</t>
  </si>
  <si>
    <t>4) 【採算の確認】で予定粗利率が目標に届いているか確認します。届かなければ、工種ごとに見直します。</t>
  </si>
  <si>
    <t>5) 承認が下りたら、その時点の実行予算合計を「当初予算 合計（承認時）」欄に手入力しておきます。</t>
  </si>
  <si>
    <t xml:space="preserve">   以降に予算を変更しても当初の数字が残るので、どれだけ膨らんだかを追えます。</t>
  </si>
  <si>
    <t>２．着工後にやること</t>
  </si>
  <si>
    <t>6) 注文書を出したら「発注済」に発注金額を入力します。この時点で金額は確定です。</t>
  </si>
  <si>
    <t>7) 検収・請求が上がったら「仕入済(実績)」に入力します。「発注残」（＝発注済－仕入済）が自動で出ます。</t>
  </si>
  <si>
    <t>8) 「予算残高」＝ 実行予算 － 発注済と仕入済の大きい方。マイナスになった工種が予算超過です。</t>
  </si>
  <si>
    <t xml:space="preserve">   まだ発注していない工種の残高がプラスでも、発注残が積み上がっていれば使える金額は残っていません。</t>
  </si>
  <si>
    <t>9) 【工種別集計】【発注先別集計】で、どの工種・どの発注先で予算を超えているかを確認します。</t>
  </si>
  <si>
    <t>３．計算式</t>
  </si>
  <si>
    <t xml:space="preserve">   ・実行予算 ＝ 数量 × 単価</t>
  </si>
  <si>
    <t xml:space="preserve">   ・発注残 ＝ 発注済 － 仕入済（まだ支払っていないが、支払うことが確定している金額）</t>
  </si>
  <si>
    <t xml:space="preserve">   ・予算残高 ＝ 実行予算 － MAX(発注済, 仕入済)　※マイナスは予算超過</t>
  </si>
  <si>
    <t xml:space="preserve">   ・確定原価 ＝ 実行予算合計 － 予算残高合計（発注済・仕入済のうち大きい方の合計）</t>
  </si>
  <si>
    <t xml:space="preserve">   ・予定粗利益 ＝ 請負金額 － 実行予算合計</t>
  </si>
  <si>
    <t xml:space="preserve">   ・着地見込原価 ＝ 実行予算合計 ＋ 予算超過額合計（未発注分は予算どおりに収まると仮定）</t>
  </si>
  <si>
    <t xml:space="preserve">   ・着地見込粗利益 ＝ 請負金額 － 着地見込原価</t>
  </si>
  <si>
    <t>４．補足</t>
  </si>
  <si>
    <t>※ 内訳は50行分用意しています。不足する場合は行をコピー挿入してください（数式も一緒にコピーされます）。</t>
  </si>
  <si>
    <t>※ 工種のプルダウンの中身を変えたい場合は、[データ]→[データの入力規則]から編集できます。</t>
  </si>
  <si>
    <t>※ 入力例は、参考にしたうえで上書きしてお使いください。</t>
  </si>
  <si>
    <t>※ 工事1件ごとの支払明細（いつ・どこに・いくら払ったか）まで管理したい場合は「工事台帳」テンプレートを、</t>
  </si>
  <si>
    <t xml:space="preserve">   全工事の採算を一覧で見たい場合は「工事原価管理表」テンプレートをあわせてご利用ください。</t>
  </si>
  <si>
    <t>提供：株式会社レッツ（建設業向け原価管理ソフト「レッツ原価管理Go2」）</t>
  </si>
  <si>
    <t>https://www.lets-co.com/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</si>
</sst>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.##"/>
  </numFmts>
  <fonts count="7" x14ac:knownFonts="1">
    <font>
      <sz val="11"/>
      <color theme="1"/>
      <name val="ＭＳ Ｐゴシック"/>
      <family val="2"/>
      <scheme val="minor"/>
    </font>
    <font>
      <b/>
      <sz val="16"/>
      <color rgb="FF2F5B7C"/>
      <name val="ＭＳ Ｐゴシック"/>
      <family val="3"/>
      <charset val="128"/>
    </font>
    <font>
      <sz val="10"/>
      <color rgb="FF66666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2F5B7C"/>
      <name val="ＭＳ Ｐゴシック"/>
      <family val="3"/>
      <charset val="128"/>
    </font>
    <font>
      <b/>
      <sz val="12"/>
      <color rgb="FF2F5B7C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6C8"/>
      </patternFill>
    </fill>
    <fill>
      <patternFill patternType="solid">
        <fgColor rgb="FFDDE7F0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0" fillId="3" borderId="1" xfId="0" applyFill="1" applyBorder="1"/>
    <xf numFmtId="0" fontId="3" fillId="2" borderId="1" xfId="0" applyFont="1" applyFill="1" applyBorder="1" applyAlignment="1">
      <alignment horizontal="center" vertical="center"/>
    </xf>
    <xf numFmtId="3" fontId="0" fillId="3" borderId="1" xfId="0" applyNumberFormat="1" applyFill="1" applyBorder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177" fontId="0" fillId="3" borderId="1" xfId="0" applyNumberFormat="1" applyFill="1" applyBorder="1"/>
    <xf numFmtId="3" fontId="0" fillId="0" borderId="1" xfId="0" applyNumberFormat="1" applyBorder="1"/>
    <xf numFmtId="0" fontId="3" fillId="4" borderId="1" xfId="0" applyFont="1" applyFill="1" applyBorder="1"/>
    <xf numFmtId="3" fontId="3" fillId="4" borderId="1" xfId="0" applyNumberFormat="1" applyFont="1" applyFill="1" applyBorder="1"/>
    <xf numFmtId="0" fontId="3" fillId="0" borderId="1" xfId="0" applyFont="1" applyBorder="1"/>
    <xf numFmtId="176" fontId="0" fillId="0" borderId="1" xfId="0" applyNumberFormat="1" applyBorder="1"/>
    <xf numFmtId="176" fontId="3" fillId="4" borderId="1" xfId="0" applyNumberFormat="1" applyFont="1" applyFill="1" applyBorder="1"/>
    <xf numFmtId="0" fontId="5" fillId="0" borderId="0" xfId="0" applyFont="1"/>
    <xf numFmtId="3" fontId="3" fillId="0" borderId="1" xfId="0" applyNumberFormat="1" applyFont="1" applyBorder="1"/>
    <xf numFmtId="3" fontId="0" fillId="0" borderId="1" xfId="0" applyNumberFormat="1" applyBorder="1"/>
    <xf numFmtId="0" fontId="0" fillId="3" borderId="1" xfId="0" applyFill="1" applyBorder="1"/>
    <xf numFmtId="0" fontId="2" fillId="0" borderId="0" xfId="0" applyFont="1"/>
    <xf numFmtId="0" fontId="0" fillId="0" borderId="0" xfId="0"/>
    <xf numFmtId="0" fontId="0" fillId="3" borderId="1" xfId="0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76" fontId="3" fillId="0" borderId="1" xfId="0" applyNumberFormat="1" applyFont="1" applyBorder="1"/>
    <xf numFmtId="176" fontId="0" fillId="0" borderId="1" xfId="0" applyNumberFormat="1" applyBorder="1"/>
    <xf numFmtId="176" fontId="0" fillId="3" borderId="1" xfId="0" applyNumberFormat="1" applyFill="1" applyBorder="1"/>
    <xf numFmtId="3" fontId="0" fillId="3" borderId="1" xfId="0" applyNumberFormat="1" applyFill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showGridLines="0" tabSelected="1" workbookViewId="0">
      <pane ySplit="10" topLeftCell="A11" activePane="bottomLeft" state="frozen"/>
      <selection pane="bottomLeft"/>
    </sheetView>
  </sheetViews>
  <sheetFormatPr defaultRowHeight="13.5" x14ac:dyDescent="0.15"/>
  <cols>
    <col min="1" max="1" width="15" customWidth="1"/>
    <col min="2" max="2" width="26" customWidth="1"/>
    <col min="3" max="3" width="18" customWidth="1"/>
    <col min="4" max="4" width="10.75" customWidth="1"/>
    <col min="5" max="5" width="12.625" customWidth="1"/>
    <col min="6" max="6" width="12" customWidth="1"/>
    <col min="7" max="9" width="13" customWidth="1"/>
    <col min="10" max="10" width="12" customWidth="1"/>
    <col min="11" max="11" width="13" customWidth="1"/>
    <col min="12" max="12" width="18" customWidth="1"/>
  </cols>
  <sheetData>
    <row r="1" spans="1:12" ht="18.75" x14ac:dyDescent="0.2">
      <c r="A1" s="1" t="s">
        <v>0</v>
      </c>
    </row>
    <row r="2" spans="1:12" x14ac:dyDescent="0.15">
      <c r="A2" s="2" t="s">
        <v>1</v>
      </c>
    </row>
    <row r="4" spans="1:12" x14ac:dyDescent="0.15">
      <c r="A4" s="3" t="s">
        <v>2</v>
      </c>
      <c r="B4" s="19" t="s">
        <v>3</v>
      </c>
      <c r="C4" s="19"/>
      <c r="D4" s="19"/>
      <c r="E4" s="3" t="s">
        <v>4</v>
      </c>
      <c r="F4" s="19" t="s">
        <v>5</v>
      </c>
      <c r="G4" s="19"/>
      <c r="H4" s="5" t="s">
        <v>6</v>
      </c>
      <c r="I4" s="23"/>
      <c r="J4" s="23"/>
      <c r="K4" s="23"/>
      <c r="L4" s="23"/>
    </row>
    <row r="5" spans="1:12" x14ac:dyDescent="0.15">
      <c r="A5" s="3" t="s">
        <v>7</v>
      </c>
      <c r="B5" s="19" t="s">
        <v>8</v>
      </c>
      <c r="C5" s="19"/>
      <c r="D5" s="19"/>
      <c r="E5" s="3" t="s">
        <v>9</v>
      </c>
      <c r="F5" s="19" t="s">
        <v>10</v>
      </c>
      <c r="G5" s="19"/>
      <c r="H5" s="22"/>
      <c r="I5" s="19"/>
      <c r="J5" s="19"/>
      <c r="K5" s="19"/>
      <c r="L5" s="19"/>
    </row>
    <row r="6" spans="1:12" x14ac:dyDescent="0.15">
      <c r="A6" s="3" t="s">
        <v>11</v>
      </c>
      <c r="B6" s="19" t="s">
        <v>12</v>
      </c>
      <c r="C6" s="19"/>
      <c r="D6" s="19"/>
      <c r="E6" s="3" t="s">
        <v>13</v>
      </c>
      <c r="F6" s="19" t="s">
        <v>14</v>
      </c>
      <c r="G6" s="19"/>
      <c r="H6" s="19"/>
      <c r="I6" s="19"/>
      <c r="J6" s="19"/>
      <c r="K6" s="19"/>
      <c r="L6" s="19"/>
    </row>
    <row r="7" spans="1:12" x14ac:dyDescent="0.15">
      <c r="A7" s="3" t="s">
        <v>15</v>
      </c>
      <c r="B7" s="27">
        <v>15000000</v>
      </c>
      <c r="C7" s="27"/>
      <c r="D7" s="27"/>
      <c r="E7" s="3" t="s">
        <v>16</v>
      </c>
      <c r="F7" s="26">
        <v>0.2</v>
      </c>
      <c r="G7" s="26"/>
      <c r="H7" s="19"/>
      <c r="I7" s="19"/>
      <c r="J7" s="19"/>
      <c r="K7" s="19"/>
      <c r="L7" s="19"/>
    </row>
    <row r="9" spans="1:12" x14ac:dyDescent="0.15">
      <c r="A9" s="7" t="s">
        <v>17</v>
      </c>
    </row>
    <row r="10" spans="1:12" ht="32.1" customHeight="1" x14ac:dyDescent="0.15">
      <c r="A10" s="8" t="s">
        <v>18</v>
      </c>
      <c r="B10" s="8" t="s">
        <v>19</v>
      </c>
      <c r="C10" s="8" t="s">
        <v>20</v>
      </c>
      <c r="D10" s="8" t="s">
        <v>21</v>
      </c>
      <c r="E10" s="8" t="s">
        <v>22</v>
      </c>
      <c r="F10" s="8" t="s">
        <v>23</v>
      </c>
      <c r="G10" s="8" t="s">
        <v>24</v>
      </c>
      <c r="H10" s="8" t="s">
        <v>25</v>
      </c>
      <c r="I10" s="8" t="s">
        <v>26</v>
      </c>
      <c r="J10" s="8" t="s">
        <v>27</v>
      </c>
      <c r="K10" s="8" t="s">
        <v>28</v>
      </c>
      <c r="L10" s="8" t="s">
        <v>6</v>
      </c>
    </row>
    <row r="11" spans="1:12" x14ac:dyDescent="0.15">
      <c r="A11" s="4" t="s">
        <v>29</v>
      </c>
      <c r="B11" s="4" t="s">
        <v>30</v>
      </c>
      <c r="C11" s="4" t="s">
        <v>31</v>
      </c>
      <c r="D11" s="9">
        <v>1</v>
      </c>
      <c r="E11" s="4" t="s">
        <v>32</v>
      </c>
      <c r="F11" s="6">
        <v>380000</v>
      </c>
      <c r="G11" s="10">
        <f t="shared" ref="G11:G42" si="0">IF(AND(D11&lt;&gt;"",F11&lt;&gt;""),D11*F11,"")</f>
        <v>380000</v>
      </c>
      <c r="H11" s="6">
        <v>380000</v>
      </c>
      <c r="I11" s="6">
        <v>380000</v>
      </c>
      <c r="J11" s="10">
        <f t="shared" ref="J11:J42" si="1">IF(H11="","",MAX(H11-N(I11),0))</f>
        <v>0</v>
      </c>
      <c r="K11" s="10">
        <f t="shared" ref="K11:K42" si="2">IF(G11="","",G11-MAX(N(H11),N(I11)))</f>
        <v>0</v>
      </c>
      <c r="L11" s="4"/>
    </row>
    <row r="12" spans="1:12" x14ac:dyDescent="0.15">
      <c r="A12" s="4" t="s">
        <v>33</v>
      </c>
      <c r="B12" s="4" t="s">
        <v>34</v>
      </c>
      <c r="C12" s="4" t="s">
        <v>35</v>
      </c>
      <c r="D12" s="9">
        <v>1</v>
      </c>
      <c r="E12" s="4" t="s">
        <v>32</v>
      </c>
      <c r="F12" s="6">
        <v>1850000</v>
      </c>
      <c r="G12" s="10">
        <f t="shared" si="0"/>
        <v>1850000</v>
      </c>
      <c r="H12" s="6">
        <v>1850000</v>
      </c>
      <c r="I12" s="6">
        <v>1200000</v>
      </c>
      <c r="J12" s="10">
        <f t="shared" si="1"/>
        <v>650000</v>
      </c>
      <c r="K12" s="10">
        <f t="shared" si="2"/>
        <v>0</v>
      </c>
      <c r="L12" s="4"/>
    </row>
    <row r="13" spans="1:12" x14ac:dyDescent="0.15">
      <c r="A13" s="4" t="s">
        <v>36</v>
      </c>
      <c r="B13" s="4" t="s">
        <v>37</v>
      </c>
      <c r="C13" s="4" t="s">
        <v>38</v>
      </c>
      <c r="D13" s="9">
        <v>1</v>
      </c>
      <c r="E13" s="4" t="s">
        <v>32</v>
      </c>
      <c r="F13" s="6">
        <v>2600000</v>
      </c>
      <c r="G13" s="10">
        <f t="shared" si="0"/>
        <v>2600000</v>
      </c>
      <c r="H13" s="6">
        <v>2650000</v>
      </c>
      <c r="I13" s="6">
        <v>2650000</v>
      </c>
      <c r="J13" s="10">
        <f t="shared" si="1"/>
        <v>0</v>
      </c>
      <c r="K13" s="10">
        <f t="shared" si="2"/>
        <v>-50000</v>
      </c>
      <c r="L13" s="4" t="s">
        <v>39</v>
      </c>
    </row>
    <row r="14" spans="1:12" x14ac:dyDescent="0.15">
      <c r="A14" s="4" t="s">
        <v>40</v>
      </c>
      <c r="B14" s="4" t="s">
        <v>41</v>
      </c>
      <c r="C14" s="4" t="s">
        <v>42</v>
      </c>
      <c r="D14" s="9">
        <v>120</v>
      </c>
      <c r="E14" s="4" t="s">
        <v>43</v>
      </c>
      <c r="F14" s="6">
        <v>22000</v>
      </c>
      <c r="G14" s="10">
        <f t="shared" si="0"/>
        <v>2640000</v>
      </c>
      <c r="H14" s="6"/>
      <c r="I14" s="6">
        <v>900000</v>
      </c>
      <c r="J14" s="10" t="str">
        <f t="shared" si="1"/>
        <v/>
      </c>
      <c r="K14" s="10">
        <f t="shared" si="2"/>
        <v>1740000</v>
      </c>
      <c r="L14" s="4" t="s">
        <v>44</v>
      </c>
    </row>
    <row r="15" spans="1:12" x14ac:dyDescent="0.15">
      <c r="A15" s="4" t="s">
        <v>45</v>
      </c>
      <c r="B15" s="4" t="s">
        <v>46</v>
      </c>
      <c r="C15" s="4" t="s">
        <v>47</v>
      </c>
      <c r="D15" s="9">
        <v>1</v>
      </c>
      <c r="E15" s="4" t="s">
        <v>32</v>
      </c>
      <c r="F15" s="6">
        <v>620000</v>
      </c>
      <c r="G15" s="10">
        <f t="shared" si="0"/>
        <v>620000</v>
      </c>
      <c r="H15" s="6">
        <v>620000</v>
      </c>
      <c r="I15" s="6"/>
      <c r="J15" s="10">
        <f t="shared" si="1"/>
        <v>620000</v>
      </c>
      <c r="K15" s="10">
        <f t="shared" si="2"/>
        <v>0</v>
      </c>
      <c r="L15" s="4"/>
    </row>
    <row r="16" spans="1:12" x14ac:dyDescent="0.15">
      <c r="A16" s="4" t="s">
        <v>48</v>
      </c>
      <c r="B16" s="4" t="s">
        <v>49</v>
      </c>
      <c r="C16" s="4" t="s">
        <v>50</v>
      </c>
      <c r="D16" s="9">
        <v>1</v>
      </c>
      <c r="E16" s="4" t="s">
        <v>32</v>
      </c>
      <c r="F16" s="6">
        <v>1180000</v>
      </c>
      <c r="G16" s="10">
        <f t="shared" si="0"/>
        <v>1180000</v>
      </c>
      <c r="H16" s="6"/>
      <c r="I16" s="6"/>
      <c r="J16" s="10" t="str">
        <f t="shared" si="1"/>
        <v/>
      </c>
      <c r="K16" s="10">
        <f t="shared" si="2"/>
        <v>1180000</v>
      </c>
      <c r="L16" s="4" t="s">
        <v>51</v>
      </c>
    </row>
    <row r="17" spans="1:12" x14ac:dyDescent="0.15">
      <c r="A17" s="4" t="s">
        <v>52</v>
      </c>
      <c r="B17" s="4" t="s">
        <v>53</v>
      </c>
      <c r="C17" s="4" t="s">
        <v>54</v>
      </c>
      <c r="D17" s="9">
        <v>1</v>
      </c>
      <c r="E17" s="4" t="s">
        <v>32</v>
      </c>
      <c r="F17" s="6">
        <v>950000</v>
      </c>
      <c r="G17" s="10">
        <f t="shared" si="0"/>
        <v>950000</v>
      </c>
      <c r="H17" s="6">
        <v>950000</v>
      </c>
      <c r="I17" s="6"/>
      <c r="J17" s="10">
        <f t="shared" si="1"/>
        <v>950000</v>
      </c>
      <c r="K17" s="10">
        <f t="shared" si="2"/>
        <v>0</v>
      </c>
      <c r="L17" s="4"/>
    </row>
    <row r="18" spans="1:12" x14ac:dyDescent="0.15">
      <c r="A18" s="4" t="s">
        <v>55</v>
      </c>
      <c r="B18" s="4" t="s">
        <v>56</v>
      </c>
      <c r="C18" s="4" t="s">
        <v>57</v>
      </c>
      <c r="D18" s="9">
        <v>1</v>
      </c>
      <c r="E18" s="4" t="s">
        <v>32</v>
      </c>
      <c r="F18" s="6">
        <v>1120000</v>
      </c>
      <c r="G18" s="10">
        <f t="shared" si="0"/>
        <v>1120000</v>
      </c>
      <c r="H18" s="6"/>
      <c r="I18" s="6"/>
      <c r="J18" s="10" t="str">
        <f t="shared" si="1"/>
        <v/>
      </c>
      <c r="K18" s="10">
        <f t="shared" si="2"/>
        <v>1120000</v>
      </c>
      <c r="L18" s="4" t="s">
        <v>58</v>
      </c>
    </row>
    <row r="19" spans="1:12" x14ac:dyDescent="0.15">
      <c r="A19" s="4" t="s">
        <v>59</v>
      </c>
      <c r="B19" s="4" t="s">
        <v>60</v>
      </c>
      <c r="C19" s="4" t="s">
        <v>61</v>
      </c>
      <c r="D19" s="9">
        <v>1</v>
      </c>
      <c r="E19" s="4" t="s">
        <v>32</v>
      </c>
      <c r="F19" s="6">
        <v>450000</v>
      </c>
      <c r="G19" s="10">
        <f t="shared" si="0"/>
        <v>450000</v>
      </c>
      <c r="H19" s="6"/>
      <c r="I19" s="6">
        <v>80000</v>
      </c>
      <c r="J19" s="10" t="str">
        <f t="shared" si="1"/>
        <v/>
      </c>
      <c r="K19" s="10">
        <f t="shared" si="2"/>
        <v>370000</v>
      </c>
      <c r="L19" s="4"/>
    </row>
    <row r="20" spans="1:12" x14ac:dyDescent="0.15">
      <c r="A20" s="4" t="s">
        <v>62</v>
      </c>
      <c r="B20" s="4" t="s">
        <v>63</v>
      </c>
      <c r="C20" s="4" t="s">
        <v>61</v>
      </c>
      <c r="D20" s="9">
        <v>1</v>
      </c>
      <c r="E20" s="4" t="s">
        <v>32</v>
      </c>
      <c r="F20" s="6">
        <v>210000</v>
      </c>
      <c r="G20" s="10">
        <f t="shared" si="0"/>
        <v>210000</v>
      </c>
      <c r="H20" s="6"/>
      <c r="I20" s="6"/>
      <c r="J20" s="10" t="str">
        <f t="shared" si="1"/>
        <v/>
      </c>
      <c r="K20" s="10">
        <f t="shared" si="2"/>
        <v>210000</v>
      </c>
      <c r="L20" s="4" t="s">
        <v>64</v>
      </c>
    </row>
    <row r="21" spans="1:12" x14ac:dyDescent="0.15">
      <c r="A21" s="4"/>
      <c r="B21" s="4"/>
      <c r="C21" s="4"/>
      <c r="D21" s="9"/>
      <c r="E21" s="4"/>
      <c r="F21" s="6"/>
      <c r="G21" s="10" t="str">
        <f t="shared" si="0"/>
        <v/>
      </c>
      <c r="H21" s="6"/>
      <c r="I21" s="6"/>
      <c r="J21" s="10" t="str">
        <f t="shared" si="1"/>
        <v/>
      </c>
      <c r="K21" s="10" t="str">
        <f t="shared" si="2"/>
        <v/>
      </c>
      <c r="L21" s="4"/>
    </row>
    <row r="22" spans="1:12" x14ac:dyDescent="0.15">
      <c r="A22" s="4"/>
      <c r="B22" s="4"/>
      <c r="C22" s="4"/>
      <c r="D22" s="9"/>
      <c r="E22" s="4"/>
      <c r="F22" s="6"/>
      <c r="G22" s="10" t="str">
        <f t="shared" si="0"/>
        <v/>
      </c>
      <c r="H22" s="6"/>
      <c r="I22" s="6"/>
      <c r="J22" s="10" t="str">
        <f t="shared" si="1"/>
        <v/>
      </c>
      <c r="K22" s="10" t="str">
        <f t="shared" si="2"/>
        <v/>
      </c>
      <c r="L22" s="4"/>
    </row>
    <row r="23" spans="1:12" x14ac:dyDescent="0.15">
      <c r="A23" s="4"/>
      <c r="B23" s="4"/>
      <c r="C23" s="4"/>
      <c r="D23" s="9"/>
      <c r="E23" s="4"/>
      <c r="F23" s="6"/>
      <c r="G23" s="10" t="str">
        <f t="shared" si="0"/>
        <v/>
      </c>
      <c r="H23" s="6"/>
      <c r="I23" s="6"/>
      <c r="J23" s="10" t="str">
        <f t="shared" si="1"/>
        <v/>
      </c>
      <c r="K23" s="10" t="str">
        <f t="shared" si="2"/>
        <v/>
      </c>
      <c r="L23" s="4"/>
    </row>
    <row r="24" spans="1:12" x14ac:dyDescent="0.15">
      <c r="A24" s="4"/>
      <c r="B24" s="4"/>
      <c r="C24" s="4"/>
      <c r="D24" s="9"/>
      <c r="E24" s="4"/>
      <c r="F24" s="6"/>
      <c r="G24" s="10" t="str">
        <f t="shared" si="0"/>
        <v/>
      </c>
      <c r="H24" s="6"/>
      <c r="I24" s="6"/>
      <c r="J24" s="10" t="str">
        <f t="shared" si="1"/>
        <v/>
      </c>
      <c r="K24" s="10" t="str">
        <f t="shared" si="2"/>
        <v/>
      </c>
      <c r="L24" s="4"/>
    </row>
    <row r="25" spans="1:12" x14ac:dyDescent="0.15">
      <c r="A25" s="4"/>
      <c r="B25" s="4"/>
      <c r="C25" s="4"/>
      <c r="D25" s="9"/>
      <c r="E25" s="4"/>
      <c r="F25" s="6"/>
      <c r="G25" s="10" t="str">
        <f t="shared" si="0"/>
        <v/>
      </c>
      <c r="H25" s="6"/>
      <c r="I25" s="6"/>
      <c r="J25" s="10" t="str">
        <f t="shared" si="1"/>
        <v/>
      </c>
      <c r="K25" s="10" t="str">
        <f t="shared" si="2"/>
        <v/>
      </c>
      <c r="L25" s="4"/>
    </row>
    <row r="26" spans="1:12" x14ac:dyDescent="0.15">
      <c r="A26" s="4"/>
      <c r="B26" s="4"/>
      <c r="C26" s="4"/>
      <c r="D26" s="9"/>
      <c r="E26" s="4"/>
      <c r="F26" s="6"/>
      <c r="G26" s="10" t="str">
        <f t="shared" si="0"/>
        <v/>
      </c>
      <c r="H26" s="6"/>
      <c r="I26" s="6"/>
      <c r="J26" s="10" t="str">
        <f t="shared" si="1"/>
        <v/>
      </c>
      <c r="K26" s="10" t="str">
        <f t="shared" si="2"/>
        <v/>
      </c>
      <c r="L26" s="4"/>
    </row>
    <row r="27" spans="1:12" x14ac:dyDescent="0.15">
      <c r="A27" s="4"/>
      <c r="B27" s="4"/>
      <c r="C27" s="4"/>
      <c r="D27" s="9"/>
      <c r="E27" s="4"/>
      <c r="F27" s="6"/>
      <c r="G27" s="10" t="str">
        <f t="shared" si="0"/>
        <v/>
      </c>
      <c r="H27" s="6"/>
      <c r="I27" s="6"/>
      <c r="J27" s="10" t="str">
        <f t="shared" si="1"/>
        <v/>
      </c>
      <c r="K27" s="10" t="str">
        <f t="shared" si="2"/>
        <v/>
      </c>
      <c r="L27" s="4"/>
    </row>
    <row r="28" spans="1:12" x14ac:dyDescent="0.15">
      <c r="A28" s="4"/>
      <c r="B28" s="4"/>
      <c r="C28" s="4"/>
      <c r="D28" s="9"/>
      <c r="E28" s="4"/>
      <c r="F28" s="6"/>
      <c r="G28" s="10" t="str">
        <f t="shared" si="0"/>
        <v/>
      </c>
      <c r="H28" s="6"/>
      <c r="I28" s="6"/>
      <c r="J28" s="10" t="str">
        <f t="shared" si="1"/>
        <v/>
      </c>
      <c r="K28" s="10" t="str">
        <f t="shared" si="2"/>
        <v/>
      </c>
      <c r="L28" s="4"/>
    </row>
    <row r="29" spans="1:12" x14ac:dyDescent="0.15">
      <c r="A29" s="4"/>
      <c r="B29" s="4"/>
      <c r="C29" s="4"/>
      <c r="D29" s="9"/>
      <c r="E29" s="4"/>
      <c r="F29" s="6"/>
      <c r="G29" s="10" t="str">
        <f t="shared" si="0"/>
        <v/>
      </c>
      <c r="H29" s="6"/>
      <c r="I29" s="6"/>
      <c r="J29" s="10" t="str">
        <f t="shared" si="1"/>
        <v/>
      </c>
      <c r="K29" s="10" t="str">
        <f t="shared" si="2"/>
        <v/>
      </c>
      <c r="L29" s="4"/>
    </row>
    <row r="30" spans="1:12" x14ac:dyDescent="0.15">
      <c r="A30" s="4"/>
      <c r="B30" s="4"/>
      <c r="C30" s="4"/>
      <c r="D30" s="9"/>
      <c r="E30" s="4"/>
      <c r="F30" s="6"/>
      <c r="G30" s="10" t="str">
        <f t="shared" si="0"/>
        <v/>
      </c>
      <c r="H30" s="6"/>
      <c r="I30" s="6"/>
      <c r="J30" s="10" t="str">
        <f t="shared" si="1"/>
        <v/>
      </c>
      <c r="K30" s="10" t="str">
        <f t="shared" si="2"/>
        <v/>
      </c>
      <c r="L30" s="4"/>
    </row>
    <row r="31" spans="1:12" x14ac:dyDescent="0.15">
      <c r="A31" s="4"/>
      <c r="B31" s="4"/>
      <c r="C31" s="4"/>
      <c r="D31" s="9"/>
      <c r="E31" s="4"/>
      <c r="F31" s="6"/>
      <c r="G31" s="10" t="str">
        <f t="shared" si="0"/>
        <v/>
      </c>
      <c r="H31" s="6"/>
      <c r="I31" s="6"/>
      <c r="J31" s="10" t="str">
        <f t="shared" si="1"/>
        <v/>
      </c>
      <c r="K31" s="10" t="str">
        <f t="shared" si="2"/>
        <v/>
      </c>
      <c r="L31" s="4"/>
    </row>
    <row r="32" spans="1:12" x14ac:dyDescent="0.15">
      <c r="A32" s="4"/>
      <c r="B32" s="4"/>
      <c r="C32" s="4"/>
      <c r="D32" s="9"/>
      <c r="E32" s="4"/>
      <c r="F32" s="6"/>
      <c r="G32" s="10" t="str">
        <f t="shared" si="0"/>
        <v/>
      </c>
      <c r="H32" s="6"/>
      <c r="I32" s="6"/>
      <c r="J32" s="10" t="str">
        <f t="shared" si="1"/>
        <v/>
      </c>
      <c r="K32" s="10" t="str">
        <f t="shared" si="2"/>
        <v/>
      </c>
      <c r="L32" s="4"/>
    </row>
    <row r="33" spans="1:12" x14ac:dyDescent="0.15">
      <c r="A33" s="4"/>
      <c r="B33" s="4"/>
      <c r="C33" s="4"/>
      <c r="D33" s="9"/>
      <c r="E33" s="4"/>
      <c r="F33" s="6"/>
      <c r="G33" s="10" t="str">
        <f t="shared" si="0"/>
        <v/>
      </c>
      <c r="H33" s="6"/>
      <c r="I33" s="6"/>
      <c r="J33" s="10" t="str">
        <f t="shared" si="1"/>
        <v/>
      </c>
      <c r="K33" s="10" t="str">
        <f t="shared" si="2"/>
        <v/>
      </c>
      <c r="L33" s="4"/>
    </row>
    <row r="34" spans="1:12" x14ac:dyDescent="0.15">
      <c r="A34" s="4"/>
      <c r="B34" s="4"/>
      <c r="C34" s="4"/>
      <c r="D34" s="9"/>
      <c r="E34" s="4"/>
      <c r="F34" s="6"/>
      <c r="G34" s="10" t="str">
        <f t="shared" si="0"/>
        <v/>
      </c>
      <c r="H34" s="6"/>
      <c r="I34" s="6"/>
      <c r="J34" s="10" t="str">
        <f t="shared" si="1"/>
        <v/>
      </c>
      <c r="K34" s="10" t="str">
        <f t="shared" si="2"/>
        <v/>
      </c>
      <c r="L34" s="4"/>
    </row>
    <row r="35" spans="1:12" x14ac:dyDescent="0.15">
      <c r="A35" s="4"/>
      <c r="B35" s="4"/>
      <c r="C35" s="4"/>
      <c r="D35" s="9"/>
      <c r="E35" s="4"/>
      <c r="F35" s="6"/>
      <c r="G35" s="10" t="str">
        <f t="shared" si="0"/>
        <v/>
      </c>
      <c r="H35" s="6"/>
      <c r="I35" s="6"/>
      <c r="J35" s="10" t="str">
        <f t="shared" si="1"/>
        <v/>
      </c>
      <c r="K35" s="10" t="str">
        <f t="shared" si="2"/>
        <v/>
      </c>
      <c r="L35" s="4"/>
    </row>
    <row r="36" spans="1:12" x14ac:dyDescent="0.15">
      <c r="A36" s="4"/>
      <c r="B36" s="4"/>
      <c r="C36" s="4"/>
      <c r="D36" s="9"/>
      <c r="E36" s="4"/>
      <c r="F36" s="6"/>
      <c r="G36" s="10" t="str">
        <f t="shared" si="0"/>
        <v/>
      </c>
      <c r="H36" s="6"/>
      <c r="I36" s="6"/>
      <c r="J36" s="10" t="str">
        <f t="shared" si="1"/>
        <v/>
      </c>
      <c r="K36" s="10" t="str">
        <f t="shared" si="2"/>
        <v/>
      </c>
      <c r="L36" s="4"/>
    </row>
    <row r="37" spans="1:12" x14ac:dyDescent="0.15">
      <c r="A37" s="4"/>
      <c r="B37" s="4"/>
      <c r="C37" s="4"/>
      <c r="D37" s="9"/>
      <c r="E37" s="4"/>
      <c r="F37" s="6"/>
      <c r="G37" s="10" t="str">
        <f t="shared" si="0"/>
        <v/>
      </c>
      <c r="H37" s="6"/>
      <c r="I37" s="6"/>
      <c r="J37" s="10" t="str">
        <f t="shared" si="1"/>
        <v/>
      </c>
      <c r="K37" s="10" t="str">
        <f t="shared" si="2"/>
        <v/>
      </c>
      <c r="L37" s="4"/>
    </row>
    <row r="38" spans="1:12" x14ac:dyDescent="0.15">
      <c r="A38" s="4"/>
      <c r="B38" s="4"/>
      <c r="C38" s="4"/>
      <c r="D38" s="9"/>
      <c r="E38" s="4"/>
      <c r="F38" s="6"/>
      <c r="G38" s="10" t="str">
        <f t="shared" si="0"/>
        <v/>
      </c>
      <c r="H38" s="6"/>
      <c r="I38" s="6"/>
      <c r="J38" s="10" t="str">
        <f t="shared" si="1"/>
        <v/>
      </c>
      <c r="K38" s="10" t="str">
        <f t="shared" si="2"/>
        <v/>
      </c>
      <c r="L38" s="4"/>
    </row>
    <row r="39" spans="1:12" x14ac:dyDescent="0.15">
      <c r="A39" s="4"/>
      <c r="B39" s="4"/>
      <c r="C39" s="4"/>
      <c r="D39" s="9"/>
      <c r="E39" s="4"/>
      <c r="F39" s="6"/>
      <c r="G39" s="10" t="str">
        <f t="shared" si="0"/>
        <v/>
      </c>
      <c r="H39" s="6"/>
      <c r="I39" s="6"/>
      <c r="J39" s="10" t="str">
        <f t="shared" si="1"/>
        <v/>
      </c>
      <c r="K39" s="10" t="str">
        <f t="shared" si="2"/>
        <v/>
      </c>
      <c r="L39" s="4"/>
    </row>
    <row r="40" spans="1:12" x14ac:dyDescent="0.15">
      <c r="A40" s="4"/>
      <c r="B40" s="4"/>
      <c r="C40" s="4"/>
      <c r="D40" s="9"/>
      <c r="E40" s="4"/>
      <c r="F40" s="6"/>
      <c r="G40" s="10" t="str">
        <f t="shared" si="0"/>
        <v/>
      </c>
      <c r="H40" s="6"/>
      <c r="I40" s="6"/>
      <c r="J40" s="10" t="str">
        <f t="shared" si="1"/>
        <v/>
      </c>
      <c r="K40" s="10" t="str">
        <f t="shared" si="2"/>
        <v/>
      </c>
      <c r="L40" s="4"/>
    </row>
    <row r="41" spans="1:12" x14ac:dyDescent="0.15">
      <c r="A41" s="4"/>
      <c r="B41" s="4"/>
      <c r="C41" s="4"/>
      <c r="D41" s="9"/>
      <c r="E41" s="4"/>
      <c r="F41" s="6"/>
      <c r="G41" s="10" t="str">
        <f t="shared" si="0"/>
        <v/>
      </c>
      <c r="H41" s="6"/>
      <c r="I41" s="6"/>
      <c r="J41" s="10" t="str">
        <f t="shared" si="1"/>
        <v/>
      </c>
      <c r="K41" s="10" t="str">
        <f t="shared" si="2"/>
        <v/>
      </c>
      <c r="L41" s="4"/>
    </row>
    <row r="42" spans="1:12" x14ac:dyDescent="0.15">
      <c r="A42" s="4"/>
      <c r="B42" s="4"/>
      <c r="C42" s="4"/>
      <c r="D42" s="9"/>
      <c r="E42" s="4"/>
      <c r="F42" s="6"/>
      <c r="G42" s="10" t="str">
        <f t="shared" si="0"/>
        <v/>
      </c>
      <c r="H42" s="6"/>
      <c r="I42" s="6"/>
      <c r="J42" s="10" t="str">
        <f t="shared" si="1"/>
        <v/>
      </c>
      <c r="K42" s="10" t="str">
        <f t="shared" si="2"/>
        <v/>
      </c>
      <c r="L42" s="4"/>
    </row>
    <row r="43" spans="1:12" x14ac:dyDescent="0.15">
      <c r="A43" s="4"/>
      <c r="B43" s="4"/>
      <c r="C43" s="4"/>
      <c r="D43" s="9"/>
      <c r="E43" s="4"/>
      <c r="F43" s="6"/>
      <c r="G43" s="10" t="str">
        <f t="shared" ref="G43:G74" si="3">IF(AND(D43&lt;&gt;"",F43&lt;&gt;""),D43*F43,"")</f>
        <v/>
      </c>
      <c r="H43" s="6"/>
      <c r="I43" s="6"/>
      <c r="J43" s="10" t="str">
        <f t="shared" ref="J43:J74" si="4">IF(H43="","",MAX(H43-N(I43),0))</f>
        <v/>
      </c>
      <c r="K43" s="10" t="str">
        <f t="shared" ref="K43:K60" si="5">IF(G43="","",G43-MAX(N(H43),N(I43)))</f>
        <v/>
      </c>
      <c r="L43" s="4"/>
    </row>
    <row r="44" spans="1:12" x14ac:dyDescent="0.15">
      <c r="A44" s="4"/>
      <c r="B44" s="4"/>
      <c r="C44" s="4"/>
      <c r="D44" s="9"/>
      <c r="E44" s="4"/>
      <c r="F44" s="6"/>
      <c r="G44" s="10" t="str">
        <f t="shared" si="3"/>
        <v/>
      </c>
      <c r="H44" s="6"/>
      <c r="I44" s="6"/>
      <c r="J44" s="10" t="str">
        <f t="shared" si="4"/>
        <v/>
      </c>
      <c r="K44" s="10" t="str">
        <f t="shared" si="5"/>
        <v/>
      </c>
      <c r="L44" s="4"/>
    </row>
    <row r="45" spans="1:12" x14ac:dyDescent="0.15">
      <c r="A45" s="4"/>
      <c r="B45" s="4"/>
      <c r="C45" s="4"/>
      <c r="D45" s="9"/>
      <c r="E45" s="4"/>
      <c r="F45" s="6"/>
      <c r="G45" s="10" t="str">
        <f t="shared" si="3"/>
        <v/>
      </c>
      <c r="H45" s="6"/>
      <c r="I45" s="6"/>
      <c r="J45" s="10" t="str">
        <f t="shared" si="4"/>
        <v/>
      </c>
      <c r="K45" s="10" t="str">
        <f t="shared" si="5"/>
        <v/>
      </c>
      <c r="L45" s="4"/>
    </row>
    <row r="46" spans="1:12" x14ac:dyDescent="0.15">
      <c r="A46" s="4"/>
      <c r="B46" s="4"/>
      <c r="C46" s="4"/>
      <c r="D46" s="9"/>
      <c r="E46" s="4"/>
      <c r="F46" s="6"/>
      <c r="G46" s="10" t="str">
        <f t="shared" si="3"/>
        <v/>
      </c>
      <c r="H46" s="6"/>
      <c r="I46" s="6"/>
      <c r="J46" s="10" t="str">
        <f t="shared" si="4"/>
        <v/>
      </c>
      <c r="K46" s="10" t="str">
        <f t="shared" si="5"/>
        <v/>
      </c>
      <c r="L46" s="4"/>
    </row>
    <row r="47" spans="1:12" x14ac:dyDescent="0.15">
      <c r="A47" s="4"/>
      <c r="B47" s="4"/>
      <c r="C47" s="4"/>
      <c r="D47" s="9"/>
      <c r="E47" s="4"/>
      <c r="F47" s="6"/>
      <c r="G47" s="10" t="str">
        <f t="shared" si="3"/>
        <v/>
      </c>
      <c r="H47" s="6"/>
      <c r="I47" s="6"/>
      <c r="J47" s="10" t="str">
        <f t="shared" si="4"/>
        <v/>
      </c>
      <c r="K47" s="10" t="str">
        <f t="shared" si="5"/>
        <v/>
      </c>
      <c r="L47" s="4"/>
    </row>
    <row r="48" spans="1:12" x14ac:dyDescent="0.15">
      <c r="A48" s="4"/>
      <c r="B48" s="4"/>
      <c r="C48" s="4"/>
      <c r="D48" s="9"/>
      <c r="E48" s="4"/>
      <c r="F48" s="6"/>
      <c r="G48" s="10" t="str">
        <f t="shared" si="3"/>
        <v/>
      </c>
      <c r="H48" s="6"/>
      <c r="I48" s="6"/>
      <c r="J48" s="10" t="str">
        <f t="shared" si="4"/>
        <v/>
      </c>
      <c r="K48" s="10" t="str">
        <f t="shared" si="5"/>
        <v/>
      </c>
      <c r="L48" s="4"/>
    </row>
    <row r="49" spans="1:12" x14ac:dyDescent="0.15">
      <c r="A49" s="4"/>
      <c r="B49" s="4"/>
      <c r="C49" s="4"/>
      <c r="D49" s="9"/>
      <c r="E49" s="4"/>
      <c r="F49" s="6"/>
      <c r="G49" s="10" t="str">
        <f t="shared" si="3"/>
        <v/>
      </c>
      <c r="H49" s="6"/>
      <c r="I49" s="6"/>
      <c r="J49" s="10" t="str">
        <f t="shared" si="4"/>
        <v/>
      </c>
      <c r="K49" s="10" t="str">
        <f t="shared" si="5"/>
        <v/>
      </c>
      <c r="L49" s="4"/>
    </row>
    <row r="50" spans="1:12" x14ac:dyDescent="0.15">
      <c r="A50" s="4"/>
      <c r="B50" s="4"/>
      <c r="C50" s="4"/>
      <c r="D50" s="9"/>
      <c r="E50" s="4"/>
      <c r="F50" s="6"/>
      <c r="G50" s="10" t="str">
        <f t="shared" si="3"/>
        <v/>
      </c>
      <c r="H50" s="6"/>
      <c r="I50" s="6"/>
      <c r="J50" s="10" t="str">
        <f t="shared" si="4"/>
        <v/>
      </c>
      <c r="K50" s="10" t="str">
        <f t="shared" si="5"/>
        <v/>
      </c>
      <c r="L50" s="4"/>
    </row>
    <row r="51" spans="1:12" x14ac:dyDescent="0.15">
      <c r="A51" s="4"/>
      <c r="B51" s="4"/>
      <c r="C51" s="4"/>
      <c r="D51" s="9"/>
      <c r="E51" s="4"/>
      <c r="F51" s="6"/>
      <c r="G51" s="10" t="str">
        <f t="shared" si="3"/>
        <v/>
      </c>
      <c r="H51" s="6"/>
      <c r="I51" s="6"/>
      <c r="J51" s="10" t="str">
        <f t="shared" si="4"/>
        <v/>
      </c>
      <c r="K51" s="10" t="str">
        <f t="shared" si="5"/>
        <v/>
      </c>
      <c r="L51" s="4"/>
    </row>
    <row r="52" spans="1:12" x14ac:dyDescent="0.15">
      <c r="A52" s="4"/>
      <c r="B52" s="4"/>
      <c r="C52" s="4"/>
      <c r="D52" s="9"/>
      <c r="E52" s="4"/>
      <c r="F52" s="6"/>
      <c r="G52" s="10" t="str">
        <f t="shared" si="3"/>
        <v/>
      </c>
      <c r="H52" s="6"/>
      <c r="I52" s="6"/>
      <c r="J52" s="10" t="str">
        <f t="shared" si="4"/>
        <v/>
      </c>
      <c r="K52" s="10" t="str">
        <f t="shared" si="5"/>
        <v/>
      </c>
      <c r="L52" s="4"/>
    </row>
    <row r="53" spans="1:12" x14ac:dyDescent="0.15">
      <c r="A53" s="4"/>
      <c r="B53" s="4"/>
      <c r="C53" s="4"/>
      <c r="D53" s="9"/>
      <c r="E53" s="4"/>
      <c r="F53" s="6"/>
      <c r="G53" s="10" t="str">
        <f t="shared" si="3"/>
        <v/>
      </c>
      <c r="H53" s="6"/>
      <c r="I53" s="6"/>
      <c r="J53" s="10" t="str">
        <f t="shared" si="4"/>
        <v/>
      </c>
      <c r="K53" s="10" t="str">
        <f t="shared" si="5"/>
        <v/>
      </c>
      <c r="L53" s="4"/>
    </row>
    <row r="54" spans="1:12" x14ac:dyDescent="0.15">
      <c r="A54" s="4"/>
      <c r="B54" s="4"/>
      <c r="C54" s="4"/>
      <c r="D54" s="9"/>
      <c r="E54" s="4"/>
      <c r="F54" s="6"/>
      <c r="G54" s="10" t="str">
        <f t="shared" si="3"/>
        <v/>
      </c>
      <c r="H54" s="6"/>
      <c r="I54" s="6"/>
      <c r="J54" s="10" t="str">
        <f t="shared" si="4"/>
        <v/>
      </c>
      <c r="K54" s="10" t="str">
        <f t="shared" si="5"/>
        <v/>
      </c>
      <c r="L54" s="4"/>
    </row>
    <row r="55" spans="1:12" x14ac:dyDescent="0.15">
      <c r="A55" s="4"/>
      <c r="B55" s="4"/>
      <c r="C55" s="4"/>
      <c r="D55" s="9"/>
      <c r="E55" s="4"/>
      <c r="F55" s="6"/>
      <c r="G55" s="10" t="str">
        <f t="shared" si="3"/>
        <v/>
      </c>
      <c r="H55" s="6"/>
      <c r="I55" s="6"/>
      <c r="J55" s="10" t="str">
        <f t="shared" si="4"/>
        <v/>
      </c>
      <c r="K55" s="10" t="str">
        <f t="shared" si="5"/>
        <v/>
      </c>
      <c r="L55" s="4"/>
    </row>
    <row r="56" spans="1:12" x14ac:dyDescent="0.15">
      <c r="A56" s="4"/>
      <c r="B56" s="4"/>
      <c r="C56" s="4"/>
      <c r="D56" s="9"/>
      <c r="E56" s="4"/>
      <c r="F56" s="6"/>
      <c r="G56" s="10" t="str">
        <f t="shared" si="3"/>
        <v/>
      </c>
      <c r="H56" s="6"/>
      <c r="I56" s="6"/>
      <c r="J56" s="10" t="str">
        <f t="shared" si="4"/>
        <v/>
      </c>
      <c r="K56" s="10" t="str">
        <f t="shared" si="5"/>
        <v/>
      </c>
      <c r="L56" s="4"/>
    </row>
    <row r="57" spans="1:12" x14ac:dyDescent="0.15">
      <c r="A57" s="4"/>
      <c r="B57" s="4"/>
      <c r="C57" s="4"/>
      <c r="D57" s="9"/>
      <c r="E57" s="4"/>
      <c r="F57" s="6"/>
      <c r="G57" s="10" t="str">
        <f t="shared" si="3"/>
        <v/>
      </c>
      <c r="H57" s="6"/>
      <c r="I57" s="6"/>
      <c r="J57" s="10" t="str">
        <f t="shared" si="4"/>
        <v/>
      </c>
      <c r="K57" s="10" t="str">
        <f t="shared" si="5"/>
        <v/>
      </c>
      <c r="L57" s="4"/>
    </row>
    <row r="58" spans="1:12" x14ac:dyDescent="0.15">
      <c r="A58" s="4"/>
      <c r="B58" s="4"/>
      <c r="C58" s="4"/>
      <c r="D58" s="9"/>
      <c r="E58" s="4"/>
      <c r="F58" s="6"/>
      <c r="G58" s="10" t="str">
        <f t="shared" si="3"/>
        <v/>
      </c>
      <c r="H58" s="6"/>
      <c r="I58" s="6"/>
      <c r="J58" s="10" t="str">
        <f t="shared" si="4"/>
        <v/>
      </c>
      <c r="K58" s="10" t="str">
        <f t="shared" si="5"/>
        <v/>
      </c>
      <c r="L58" s="4"/>
    </row>
    <row r="59" spans="1:12" x14ac:dyDescent="0.15">
      <c r="A59" s="4"/>
      <c r="B59" s="4"/>
      <c r="C59" s="4"/>
      <c r="D59" s="9"/>
      <c r="E59" s="4"/>
      <c r="F59" s="6"/>
      <c r="G59" s="10" t="str">
        <f t="shared" si="3"/>
        <v/>
      </c>
      <c r="H59" s="6"/>
      <c r="I59" s="6"/>
      <c r="J59" s="10" t="str">
        <f t="shared" si="4"/>
        <v/>
      </c>
      <c r="K59" s="10" t="str">
        <f t="shared" si="5"/>
        <v/>
      </c>
      <c r="L59" s="4"/>
    </row>
    <row r="60" spans="1:12" x14ac:dyDescent="0.15">
      <c r="A60" s="4"/>
      <c r="B60" s="4"/>
      <c r="C60" s="4"/>
      <c r="D60" s="9"/>
      <c r="E60" s="4"/>
      <c r="F60" s="6"/>
      <c r="G60" s="10" t="str">
        <f t="shared" si="3"/>
        <v/>
      </c>
      <c r="H60" s="6"/>
      <c r="I60" s="6"/>
      <c r="J60" s="10" t="str">
        <f t="shared" si="4"/>
        <v/>
      </c>
      <c r="K60" s="10" t="str">
        <f t="shared" si="5"/>
        <v/>
      </c>
      <c r="L60" s="4"/>
    </row>
    <row r="61" spans="1:12" x14ac:dyDescent="0.15">
      <c r="A61" s="11" t="s">
        <v>65</v>
      </c>
      <c r="B61" s="11"/>
      <c r="C61" s="11"/>
      <c r="D61" s="11"/>
      <c r="E61" s="11"/>
      <c r="F61" s="11"/>
      <c r="G61" s="12">
        <f>SUM(G11:G60)</f>
        <v>12000000</v>
      </c>
      <c r="H61" s="12">
        <f>SUM(H11:H60)</f>
        <v>6450000</v>
      </c>
      <c r="I61" s="12">
        <f>SUM(I11:I60)</f>
        <v>5210000</v>
      </c>
      <c r="J61" s="12">
        <f>SUM(J11:J60)</f>
        <v>2220000</v>
      </c>
      <c r="K61" s="12">
        <f>SUM(K11:K60)</f>
        <v>4570000</v>
      </c>
      <c r="L61" s="11"/>
    </row>
    <row r="63" spans="1:12" x14ac:dyDescent="0.15">
      <c r="A63" s="7" t="s">
        <v>66</v>
      </c>
    </row>
    <row r="64" spans="1:12" ht="27" x14ac:dyDescent="0.15">
      <c r="A64" s="8" t="s">
        <v>18</v>
      </c>
      <c r="B64" s="8" t="s">
        <v>24</v>
      </c>
      <c r="C64" s="8" t="s">
        <v>25</v>
      </c>
      <c r="D64" s="8" t="s">
        <v>26</v>
      </c>
      <c r="E64" s="8" t="s">
        <v>27</v>
      </c>
      <c r="F64" s="8" t="s">
        <v>28</v>
      </c>
      <c r="G64" s="8" t="s">
        <v>67</v>
      </c>
    </row>
    <row r="65" spans="1:7" x14ac:dyDescent="0.15">
      <c r="A65" s="13" t="s">
        <v>29</v>
      </c>
      <c r="B65" s="10">
        <f t="shared" ref="B65:B80" si="6">IF(SUMIF($A$11:$A$60,$A65,$G$11:$G$60)=0,"",SUMIF($A$11:$A$60,$A65,$G$11:$G$60))</f>
        <v>380000</v>
      </c>
      <c r="C65" s="10">
        <f t="shared" ref="C65:C80" si="7">IF(SUMIF($A$11:$A$60,$A65,$G$11:$G$60)=0,"",SUMIF($A$11:$A$60,$A65,$H$11:$H$60))</f>
        <v>380000</v>
      </c>
      <c r="D65" s="10">
        <f t="shared" ref="D65:D80" si="8">IF(SUMIF($A$11:$A$60,$A65,$G$11:$G$60)=0,"",SUMIF($A$11:$A$60,$A65,$I$11:$I$60))</f>
        <v>380000</v>
      </c>
      <c r="E65" s="10">
        <f t="shared" ref="E65:E80" si="9">IF(SUMIF($A$11:$A$60,$A65,$G$11:$G$60)=0,"",SUMIF($A$11:$A$60,$A65,$J$11:$J$60))</f>
        <v>0</v>
      </c>
      <c r="F65" s="10">
        <f t="shared" ref="F65:F80" si="10">IF(SUMIF($A$11:$A$60,$A65,$G$11:$G$60)=0,"",SUMIF($A$11:$A$60,$A65,$K$11:$K$60))</f>
        <v>0</v>
      </c>
      <c r="G65" s="14">
        <f t="shared" ref="G65:G80" si="11">IFERROR(B65/$B$81,"")</f>
        <v>3.1666666666666669E-2</v>
      </c>
    </row>
    <row r="66" spans="1:7" x14ac:dyDescent="0.15">
      <c r="A66" s="13" t="s">
        <v>68</v>
      </c>
      <c r="B66" s="10" t="str">
        <f t="shared" si="6"/>
        <v/>
      </c>
      <c r="C66" s="10" t="str">
        <f t="shared" si="7"/>
        <v/>
      </c>
      <c r="D66" s="10" t="str">
        <f t="shared" si="8"/>
        <v/>
      </c>
      <c r="E66" s="10" t="str">
        <f t="shared" si="9"/>
        <v/>
      </c>
      <c r="F66" s="10" t="str">
        <f t="shared" si="10"/>
        <v/>
      </c>
      <c r="G66" s="14" t="str">
        <f t="shared" si="11"/>
        <v/>
      </c>
    </row>
    <row r="67" spans="1:7" x14ac:dyDescent="0.15">
      <c r="A67" s="13" t="s">
        <v>33</v>
      </c>
      <c r="B67" s="10">
        <f t="shared" si="6"/>
        <v>1850000</v>
      </c>
      <c r="C67" s="10">
        <f t="shared" si="7"/>
        <v>1850000</v>
      </c>
      <c r="D67" s="10">
        <f t="shared" si="8"/>
        <v>1200000</v>
      </c>
      <c r="E67" s="10">
        <f t="shared" si="9"/>
        <v>650000</v>
      </c>
      <c r="F67" s="10">
        <f t="shared" si="10"/>
        <v>0</v>
      </c>
      <c r="G67" s="14">
        <f t="shared" si="11"/>
        <v>0.15416666666666667</v>
      </c>
    </row>
    <row r="68" spans="1:7" x14ac:dyDescent="0.15">
      <c r="A68" s="13" t="s">
        <v>36</v>
      </c>
      <c r="B68" s="10">
        <f t="shared" si="6"/>
        <v>2600000</v>
      </c>
      <c r="C68" s="10">
        <f t="shared" si="7"/>
        <v>2650000</v>
      </c>
      <c r="D68" s="10">
        <f t="shared" si="8"/>
        <v>2650000</v>
      </c>
      <c r="E68" s="10">
        <f t="shared" si="9"/>
        <v>0</v>
      </c>
      <c r="F68" s="10">
        <f t="shared" si="10"/>
        <v>-50000</v>
      </c>
      <c r="G68" s="14">
        <f t="shared" si="11"/>
        <v>0.21666666666666667</v>
      </c>
    </row>
    <row r="69" spans="1:7" x14ac:dyDescent="0.15">
      <c r="A69" s="13" t="s">
        <v>40</v>
      </c>
      <c r="B69" s="10">
        <f t="shared" si="6"/>
        <v>2640000</v>
      </c>
      <c r="C69" s="10">
        <f t="shared" si="7"/>
        <v>0</v>
      </c>
      <c r="D69" s="10">
        <f t="shared" si="8"/>
        <v>900000</v>
      </c>
      <c r="E69" s="10">
        <f t="shared" si="9"/>
        <v>0</v>
      </c>
      <c r="F69" s="10">
        <f t="shared" si="10"/>
        <v>1740000</v>
      </c>
      <c r="G69" s="14">
        <f t="shared" si="11"/>
        <v>0.22</v>
      </c>
    </row>
    <row r="70" spans="1:7" x14ac:dyDescent="0.15">
      <c r="A70" s="13" t="s">
        <v>45</v>
      </c>
      <c r="B70" s="10">
        <f t="shared" si="6"/>
        <v>620000</v>
      </c>
      <c r="C70" s="10">
        <f t="shared" si="7"/>
        <v>620000</v>
      </c>
      <c r="D70" s="10">
        <f t="shared" si="8"/>
        <v>0</v>
      </c>
      <c r="E70" s="10">
        <f t="shared" si="9"/>
        <v>620000</v>
      </c>
      <c r="F70" s="10">
        <f t="shared" si="10"/>
        <v>0</v>
      </c>
      <c r="G70" s="14">
        <f t="shared" si="11"/>
        <v>5.1666666666666666E-2</v>
      </c>
    </row>
    <row r="71" spans="1:7" x14ac:dyDescent="0.15">
      <c r="A71" s="13" t="s">
        <v>69</v>
      </c>
      <c r="B71" s="10" t="str">
        <f t="shared" si="6"/>
        <v/>
      </c>
      <c r="C71" s="10" t="str">
        <f t="shared" si="7"/>
        <v/>
      </c>
      <c r="D71" s="10" t="str">
        <f t="shared" si="8"/>
        <v/>
      </c>
      <c r="E71" s="10" t="str">
        <f t="shared" si="9"/>
        <v/>
      </c>
      <c r="F71" s="10" t="str">
        <f t="shared" si="10"/>
        <v/>
      </c>
      <c r="G71" s="14" t="str">
        <f t="shared" si="11"/>
        <v/>
      </c>
    </row>
    <row r="72" spans="1:7" x14ac:dyDescent="0.15">
      <c r="A72" s="13" t="s">
        <v>70</v>
      </c>
      <c r="B72" s="10" t="str">
        <f t="shared" si="6"/>
        <v/>
      </c>
      <c r="C72" s="10" t="str">
        <f t="shared" si="7"/>
        <v/>
      </c>
      <c r="D72" s="10" t="str">
        <f t="shared" si="8"/>
        <v/>
      </c>
      <c r="E72" s="10" t="str">
        <f t="shared" si="9"/>
        <v/>
      </c>
      <c r="F72" s="10" t="str">
        <f t="shared" si="10"/>
        <v/>
      </c>
      <c r="G72" s="14" t="str">
        <f t="shared" si="11"/>
        <v/>
      </c>
    </row>
    <row r="73" spans="1:7" x14ac:dyDescent="0.15">
      <c r="A73" s="13" t="s">
        <v>48</v>
      </c>
      <c r="B73" s="10">
        <f t="shared" si="6"/>
        <v>1180000</v>
      </c>
      <c r="C73" s="10">
        <f t="shared" si="7"/>
        <v>0</v>
      </c>
      <c r="D73" s="10">
        <f t="shared" si="8"/>
        <v>0</v>
      </c>
      <c r="E73" s="10">
        <f t="shared" si="9"/>
        <v>0</v>
      </c>
      <c r="F73" s="10">
        <f t="shared" si="10"/>
        <v>1180000</v>
      </c>
      <c r="G73" s="14">
        <f t="shared" si="11"/>
        <v>9.8333333333333328E-2</v>
      </c>
    </row>
    <row r="74" spans="1:7" x14ac:dyDescent="0.15">
      <c r="A74" s="13" t="s">
        <v>52</v>
      </c>
      <c r="B74" s="10">
        <f t="shared" si="6"/>
        <v>950000</v>
      </c>
      <c r="C74" s="10">
        <f t="shared" si="7"/>
        <v>950000</v>
      </c>
      <c r="D74" s="10">
        <f t="shared" si="8"/>
        <v>0</v>
      </c>
      <c r="E74" s="10">
        <f t="shared" si="9"/>
        <v>950000</v>
      </c>
      <c r="F74" s="10">
        <f t="shared" si="10"/>
        <v>0</v>
      </c>
      <c r="G74" s="14">
        <f t="shared" si="11"/>
        <v>7.9166666666666663E-2</v>
      </c>
    </row>
    <row r="75" spans="1:7" x14ac:dyDescent="0.15">
      <c r="A75" s="13" t="s">
        <v>55</v>
      </c>
      <c r="B75" s="10">
        <f t="shared" si="6"/>
        <v>1120000</v>
      </c>
      <c r="C75" s="10">
        <f t="shared" si="7"/>
        <v>0</v>
      </c>
      <c r="D75" s="10">
        <f t="shared" si="8"/>
        <v>0</v>
      </c>
      <c r="E75" s="10">
        <f t="shared" si="9"/>
        <v>0</v>
      </c>
      <c r="F75" s="10">
        <f t="shared" si="10"/>
        <v>1120000</v>
      </c>
      <c r="G75" s="14">
        <f t="shared" si="11"/>
        <v>9.3333333333333338E-2</v>
      </c>
    </row>
    <row r="76" spans="1:7" x14ac:dyDescent="0.15">
      <c r="A76" s="13" t="s">
        <v>71</v>
      </c>
      <c r="B76" s="10" t="str">
        <f t="shared" si="6"/>
        <v/>
      </c>
      <c r="C76" s="10" t="str">
        <f t="shared" si="7"/>
        <v/>
      </c>
      <c r="D76" s="10" t="str">
        <f t="shared" si="8"/>
        <v/>
      </c>
      <c r="E76" s="10" t="str">
        <f t="shared" si="9"/>
        <v/>
      </c>
      <c r="F76" s="10" t="str">
        <f t="shared" si="10"/>
        <v/>
      </c>
      <c r="G76" s="14" t="str">
        <f t="shared" si="11"/>
        <v/>
      </c>
    </row>
    <row r="77" spans="1:7" x14ac:dyDescent="0.15">
      <c r="A77" s="13" t="s">
        <v>72</v>
      </c>
      <c r="B77" s="10" t="str">
        <f t="shared" si="6"/>
        <v/>
      </c>
      <c r="C77" s="10" t="str">
        <f t="shared" si="7"/>
        <v/>
      </c>
      <c r="D77" s="10" t="str">
        <f t="shared" si="8"/>
        <v/>
      </c>
      <c r="E77" s="10" t="str">
        <f t="shared" si="9"/>
        <v/>
      </c>
      <c r="F77" s="10" t="str">
        <f t="shared" si="10"/>
        <v/>
      </c>
      <c r="G77" s="14" t="str">
        <f t="shared" si="11"/>
        <v/>
      </c>
    </row>
    <row r="78" spans="1:7" x14ac:dyDescent="0.15">
      <c r="A78" s="13" t="s">
        <v>73</v>
      </c>
      <c r="B78" s="10" t="str">
        <f t="shared" si="6"/>
        <v/>
      </c>
      <c r="C78" s="10" t="str">
        <f t="shared" si="7"/>
        <v/>
      </c>
      <c r="D78" s="10" t="str">
        <f t="shared" si="8"/>
        <v/>
      </c>
      <c r="E78" s="10" t="str">
        <f t="shared" si="9"/>
        <v/>
      </c>
      <c r="F78" s="10" t="str">
        <f t="shared" si="10"/>
        <v/>
      </c>
      <c r="G78" s="14" t="str">
        <f t="shared" si="11"/>
        <v/>
      </c>
    </row>
    <row r="79" spans="1:7" x14ac:dyDescent="0.15">
      <c r="A79" s="13" t="s">
        <v>59</v>
      </c>
      <c r="B79" s="10">
        <f t="shared" si="6"/>
        <v>450000</v>
      </c>
      <c r="C79" s="10">
        <f t="shared" si="7"/>
        <v>0</v>
      </c>
      <c r="D79" s="10">
        <f t="shared" si="8"/>
        <v>80000</v>
      </c>
      <c r="E79" s="10">
        <f t="shared" si="9"/>
        <v>0</v>
      </c>
      <c r="F79" s="10">
        <f t="shared" si="10"/>
        <v>370000</v>
      </c>
      <c r="G79" s="14">
        <f t="shared" si="11"/>
        <v>3.7499999999999999E-2</v>
      </c>
    </row>
    <row r="80" spans="1:7" x14ac:dyDescent="0.15">
      <c r="A80" s="13" t="s">
        <v>62</v>
      </c>
      <c r="B80" s="10">
        <f t="shared" si="6"/>
        <v>210000</v>
      </c>
      <c r="C80" s="10">
        <f t="shared" si="7"/>
        <v>0</v>
      </c>
      <c r="D80" s="10">
        <f t="shared" si="8"/>
        <v>0</v>
      </c>
      <c r="E80" s="10">
        <f t="shared" si="9"/>
        <v>0</v>
      </c>
      <c r="F80" s="10">
        <f t="shared" si="10"/>
        <v>210000</v>
      </c>
      <c r="G80" s="14">
        <f t="shared" si="11"/>
        <v>1.7500000000000002E-2</v>
      </c>
    </row>
    <row r="81" spans="1:7" x14ac:dyDescent="0.15">
      <c r="A81" s="11" t="s">
        <v>65</v>
      </c>
      <c r="B81" s="12">
        <f>SUM(B65:B80)</f>
        <v>12000000</v>
      </c>
      <c r="C81" s="12">
        <f>SUM(C65:C80)</f>
        <v>6450000</v>
      </c>
      <c r="D81" s="12">
        <f>SUM(D65:D80)</f>
        <v>5210000</v>
      </c>
      <c r="E81" s="12">
        <f>SUM(E65:E80)</f>
        <v>2220000</v>
      </c>
      <c r="F81" s="12">
        <f>SUM(F65:F80)</f>
        <v>4570000</v>
      </c>
      <c r="G81" s="15">
        <f>IFERROR(B81/B81,"")</f>
        <v>1</v>
      </c>
    </row>
    <row r="83" spans="1:7" x14ac:dyDescent="0.15">
      <c r="A83" s="7" t="s">
        <v>74</v>
      </c>
    </row>
    <row r="84" spans="1:7" ht="27" x14ac:dyDescent="0.15">
      <c r="A84" s="8" t="s">
        <v>20</v>
      </c>
      <c r="B84" s="8" t="s">
        <v>24</v>
      </c>
      <c r="C84" s="8" t="s">
        <v>25</v>
      </c>
      <c r="D84" s="8" t="s">
        <v>26</v>
      </c>
      <c r="E84" s="8" t="s">
        <v>27</v>
      </c>
      <c r="F84" s="8" t="s">
        <v>28</v>
      </c>
    </row>
    <row r="85" spans="1:7" x14ac:dyDescent="0.15">
      <c r="A85" s="4" t="s">
        <v>31</v>
      </c>
      <c r="B85" s="10">
        <f t="shared" ref="B85:B94" si="12">IF($A85="","",IF(SUMIF($C$11:$C$60,$A85,$G$11:$G$60)=0,"",SUMIF($C$11:$C$60,$A85,$G$11:$G$60)))</f>
        <v>380000</v>
      </c>
      <c r="C85" s="10">
        <f t="shared" ref="C85:C94" si="13">IF($A85="","",IF(SUMIF($C$11:$C$60,$A85,$G$11:$G$60)=0,"",SUMIF($C$11:$C$60,$A85,$H$11:$H$60)))</f>
        <v>380000</v>
      </c>
      <c r="D85" s="10">
        <f t="shared" ref="D85:D94" si="14">IF($A85="","",IF(SUMIF($C$11:$C$60,$A85,$G$11:$G$60)=0,"",SUMIF($C$11:$C$60,$A85,$I$11:$I$60)))</f>
        <v>380000</v>
      </c>
      <c r="E85" s="10">
        <f t="shared" ref="E85:E94" si="15">IF($A85="","",IF(SUMIF($C$11:$C$60,$A85,$G$11:$G$60)=0,"",SUMIF($C$11:$C$60,$A85,$J$11:$J$60)))</f>
        <v>0</v>
      </c>
      <c r="F85" s="10">
        <f t="shared" ref="F85:F94" si="16">IF($A85="","",IF(SUMIF($C$11:$C$60,$A85,$G$11:$G$60)=0,"",SUMIF($C$11:$C$60,$A85,$K$11:$K$60)))</f>
        <v>0</v>
      </c>
    </row>
    <row r="86" spans="1:7" x14ac:dyDescent="0.15">
      <c r="A86" s="4" t="s">
        <v>35</v>
      </c>
      <c r="B86" s="10">
        <f t="shared" si="12"/>
        <v>1850000</v>
      </c>
      <c r="C86" s="10">
        <f t="shared" si="13"/>
        <v>1850000</v>
      </c>
      <c r="D86" s="10">
        <f t="shared" si="14"/>
        <v>1200000</v>
      </c>
      <c r="E86" s="10">
        <f t="shared" si="15"/>
        <v>650000</v>
      </c>
      <c r="F86" s="10">
        <f t="shared" si="16"/>
        <v>0</v>
      </c>
    </row>
    <row r="87" spans="1:7" x14ac:dyDescent="0.15">
      <c r="A87" s="4" t="s">
        <v>38</v>
      </c>
      <c r="B87" s="10">
        <f t="shared" si="12"/>
        <v>2600000</v>
      </c>
      <c r="C87" s="10">
        <f t="shared" si="13"/>
        <v>2650000</v>
      </c>
      <c r="D87" s="10">
        <f t="shared" si="14"/>
        <v>2650000</v>
      </c>
      <c r="E87" s="10">
        <f t="shared" si="15"/>
        <v>0</v>
      </c>
      <c r="F87" s="10">
        <f t="shared" si="16"/>
        <v>-50000</v>
      </c>
    </row>
    <row r="88" spans="1:7" x14ac:dyDescent="0.15">
      <c r="A88" s="4" t="s">
        <v>42</v>
      </c>
      <c r="B88" s="10">
        <f t="shared" si="12"/>
        <v>2640000</v>
      </c>
      <c r="C88" s="10">
        <f t="shared" si="13"/>
        <v>0</v>
      </c>
      <c r="D88" s="10">
        <f t="shared" si="14"/>
        <v>900000</v>
      </c>
      <c r="E88" s="10">
        <f t="shared" si="15"/>
        <v>0</v>
      </c>
      <c r="F88" s="10">
        <f t="shared" si="16"/>
        <v>1740000</v>
      </c>
    </row>
    <row r="89" spans="1:7" x14ac:dyDescent="0.15">
      <c r="A89" s="4" t="s">
        <v>47</v>
      </c>
      <c r="B89" s="10">
        <f t="shared" si="12"/>
        <v>620000</v>
      </c>
      <c r="C89" s="10">
        <f t="shared" si="13"/>
        <v>620000</v>
      </c>
      <c r="D89" s="10">
        <f t="shared" si="14"/>
        <v>0</v>
      </c>
      <c r="E89" s="10">
        <f t="shared" si="15"/>
        <v>620000</v>
      </c>
      <c r="F89" s="10">
        <f t="shared" si="16"/>
        <v>0</v>
      </c>
    </row>
    <row r="90" spans="1:7" x14ac:dyDescent="0.15">
      <c r="A90" s="4" t="s">
        <v>50</v>
      </c>
      <c r="B90" s="10">
        <f t="shared" si="12"/>
        <v>1180000</v>
      </c>
      <c r="C90" s="10">
        <f t="shared" si="13"/>
        <v>0</v>
      </c>
      <c r="D90" s="10">
        <f t="shared" si="14"/>
        <v>0</v>
      </c>
      <c r="E90" s="10">
        <f t="shared" si="15"/>
        <v>0</v>
      </c>
      <c r="F90" s="10">
        <f t="shared" si="16"/>
        <v>1180000</v>
      </c>
    </row>
    <row r="91" spans="1:7" x14ac:dyDescent="0.15">
      <c r="A91" s="4" t="s">
        <v>54</v>
      </c>
      <c r="B91" s="10">
        <f t="shared" si="12"/>
        <v>950000</v>
      </c>
      <c r="C91" s="10">
        <f t="shared" si="13"/>
        <v>950000</v>
      </c>
      <c r="D91" s="10">
        <f t="shared" si="14"/>
        <v>0</v>
      </c>
      <c r="E91" s="10">
        <f t="shared" si="15"/>
        <v>950000</v>
      </c>
      <c r="F91" s="10">
        <f t="shared" si="16"/>
        <v>0</v>
      </c>
    </row>
    <row r="92" spans="1:7" x14ac:dyDescent="0.15">
      <c r="A92" s="4" t="s">
        <v>57</v>
      </c>
      <c r="B92" s="10">
        <f t="shared" si="12"/>
        <v>1120000</v>
      </c>
      <c r="C92" s="10">
        <f t="shared" si="13"/>
        <v>0</v>
      </c>
      <c r="D92" s="10">
        <f t="shared" si="14"/>
        <v>0</v>
      </c>
      <c r="E92" s="10">
        <f t="shared" si="15"/>
        <v>0</v>
      </c>
      <c r="F92" s="10">
        <f t="shared" si="16"/>
        <v>1120000</v>
      </c>
    </row>
    <row r="93" spans="1:7" x14ac:dyDescent="0.15">
      <c r="A93" s="4"/>
      <c r="B93" s="10" t="str">
        <f t="shared" si="12"/>
        <v/>
      </c>
      <c r="C93" s="10" t="str">
        <f t="shared" si="13"/>
        <v/>
      </c>
      <c r="D93" s="10" t="str">
        <f t="shared" si="14"/>
        <v/>
      </c>
      <c r="E93" s="10" t="str">
        <f t="shared" si="15"/>
        <v/>
      </c>
      <c r="F93" s="10" t="str">
        <f t="shared" si="16"/>
        <v/>
      </c>
    </row>
    <row r="94" spans="1:7" x14ac:dyDescent="0.15">
      <c r="A94" s="4"/>
      <c r="B94" s="10" t="str">
        <f t="shared" si="12"/>
        <v/>
      </c>
      <c r="C94" s="10" t="str">
        <f t="shared" si="13"/>
        <v/>
      </c>
      <c r="D94" s="10" t="str">
        <f t="shared" si="14"/>
        <v/>
      </c>
      <c r="E94" s="10" t="str">
        <f t="shared" si="15"/>
        <v/>
      </c>
      <c r="F94" s="10" t="str">
        <f t="shared" si="16"/>
        <v/>
      </c>
    </row>
    <row r="96" spans="1:7" x14ac:dyDescent="0.15">
      <c r="A96" s="7" t="s">
        <v>75</v>
      </c>
    </row>
    <row r="97" spans="1:7" x14ac:dyDescent="0.15">
      <c r="A97" s="3" t="s">
        <v>15</v>
      </c>
      <c r="B97" s="17">
        <f>B7</f>
        <v>15000000</v>
      </c>
      <c r="C97" s="18"/>
      <c r="D97" s="20" t="s">
        <v>76</v>
      </c>
      <c r="E97" s="21"/>
      <c r="F97" s="21"/>
      <c r="G97" s="21"/>
    </row>
    <row r="98" spans="1:7" x14ac:dyDescent="0.15">
      <c r="A98" s="3" t="s">
        <v>77</v>
      </c>
      <c r="B98" s="27">
        <v>12000000</v>
      </c>
      <c r="C98" s="27"/>
      <c r="D98" s="20" t="s">
        <v>78</v>
      </c>
      <c r="E98" s="21"/>
      <c r="F98" s="21"/>
      <c r="G98" s="21"/>
    </row>
    <row r="99" spans="1:7" x14ac:dyDescent="0.15">
      <c r="A99" s="3" t="s">
        <v>79</v>
      </c>
      <c r="B99" s="17">
        <f>G61</f>
        <v>12000000</v>
      </c>
      <c r="C99" s="18"/>
      <c r="D99" s="20" t="s">
        <v>80</v>
      </c>
      <c r="E99" s="21"/>
      <c r="F99" s="21"/>
      <c r="G99" s="21"/>
    </row>
    <row r="100" spans="1:7" x14ac:dyDescent="0.15">
      <c r="A100" s="3" t="s">
        <v>81</v>
      </c>
      <c r="B100" s="17">
        <f>G61-B98</f>
        <v>0</v>
      </c>
      <c r="C100" s="18"/>
      <c r="D100" s="20" t="s">
        <v>82</v>
      </c>
      <c r="E100" s="21"/>
      <c r="F100" s="21"/>
      <c r="G100" s="21"/>
    </row>
    <row r="101" spans="1:7" x14ac:dyDescent="0.15">
      <c r="A101" s="3" t="s">
        <v>83</v>
      </c>
      <c r="B101" s="17">
        <f>B7-G61</f>
        <v>3000000</v>
      </c>
      <c r="C101" s="18"/>
      <c r="D101" s="20" t="s">
        <v>84</v>
      </c>
      <c r="E101" s="21"/>
      <c r="F101" s="21"/>
      <c r="G101" s="21"/>
    </row>
    <row r="102" spans="1:7" x14ac:dyDescent="0.15">
      <c r="A102" s="3" t="s">
        <v>85</v>
      </c>
      <c r="B102" s="24">
        <f>IFERROR((B7-G61)/B7,"")</f>
        <v>0.2</v>
      </c>
      <c r="C102" s="25"/>
      <c r="D102" s="20" t="s">
        <v>86</v>
      </c>
      <c r="E102" s="21"/>
      <c r="F102" s="21"/>
      <c r="G102" s="21"/>
    </row>
    <row r="103" spans="1:7" x14ac:dyDescent="0.15">
      <c r="A103" s="3" t="s">
        <v>87</v>
      </c>
      <c r="B103" s="17">
        <f>H61</f>
        <v>6450000</v>
      </c>
      <c r="C103" s="18"/>
      <c r="D103" s="20" t="s">
        <v>88</v>
      </c>
      <c r="E103" s="21"/>
      <c r="F103" s="21"/>
      <c r="G103" s="21"/>
    </row>
    <row r="104" spans="1:7" x14ac:dyDescent="0.15">
      <c r="A104" s="3" t="s">
        <v>89</v>
      </c>
      <c r="B104" s="17">
        <f>I61</f>
        <v>5210000</v>
      </c>
      <c r="C104" s="18"/>
      <c r="D104" s="20" t="s">
        <v>90</v>
      </c>
      <c r="E104" s="21"/>
      <c r="F104" s="21"/>
      <c r="G104" s="21"/>
    </row>
    <row r="105" spans="1:7" x14ac:dyDescent="0.15">
      <c r="A105" s="3" t="s">
        <v>91</v>
      </c>
      <c r="B105" s="17">
        <f>J61</f>
        <v>2220000</v>
      </c>
      <c r="C105" s="18"/>
      <c r="D105" s="20" t="s">
        <v>92</v>
      </c>
      <c r="E105" s="21"/>
      <c r="F105" s="21"/>
      <c r="G105" s="21"/>
    </row>
    <row r="106" spans="1:7" x14ac:dyDescent="0.15">
      <c r="A106" s="3" t="s">
        <v>93</v>
      </c>
      <c r="B106" s="17">
        <f>G61-K61</f>
        <v>7430000</v>
      </c>
      <c r="C106" s="18"/>
      <c r="D106" s="20" t="s">
        <v>94</v>
      </c>
      <c r="E106" s="21"/>
      <c r="F106" s="21"/>
      <c r="G106" s="21"/>
    </row>
    <row r="107" spans="1:7" x14ac:dyDescent="0.15">
      <c r="A107" s="3" t="s">
        <v>95</v>
      </c>
      <c r="B107" s="17">
        <f>K61</f>
        <v>4570000</v>
      </c>
      <c r="C107" s="18"/>
      <c r="D107" s="20" t="s">
        <v>96</v>
      </c>
      <c r="E107" s="21"/>
      <c r="F107" s="21"/>
      <c r="G107" s="21"/>
    </row>
    <row r="108" spans="1:7" x14ac:dyDescent="0.15">
      <c r="A108" s="3" t="s">
        <v>97</v>
      </c>
      <c r="B108" s="17">
        <f>-SUMIF(K11:K60,"&lt;0")</f>
        <v>50000</v>
      </c>
      <c r="C108" s="18"/>
      <c r="D108" s="20" t="s">
        <v>98</v>
      </c>
      <c r="E108" s="21"/>
      <c r="F108" s="21"/>
      <c r="G108" s="21"/>
    </row>
    <row r="109" spans="1:7" x14ac:dyDescent="0.15">
      <c r="A109" s="3" t="s">
        <v>99</v>
      </c>
      <c r="B109" s="17">
        <f>G61-SUMIF(K11:K60,"&lt;0")</f>
        <v>12050000</v>
      </c>
      <c r="C109" s="18"/>
      <c r="D109" s="20" t="s">
        <v>100</v>
      </c>
      <c r="E109" s="21"/>
      <c r="F109" s="21"/>
      <c r="G109" s="21"/>
    </row>
    <row r="110" spans="1:7" x14ac:dyDescent="0.15">
      <c r="A110" s="3" t="s">
        <v>101</v>
      </c>
      <c r="B110" s="17">
        <f>B7-(G61-SUMIF(K11:K60,"&lt;0"))</f>
        <v>2950000</v>
      </c>
      <c r="C110" s="18"/>
      <c r="D110" s="20" t="s">
        <v>102</v>
      </c>
      <c r="E110" s="21"/>
      <c r="F110" s="21"/>
      <c r="G110" s="21"/>
    </row>
    <row r="111" spans="1:7" x14ac:dyDescent="0.15">
      <c r="A111" s="3" t="s">
        <v>103</v>
      </c>
      <c r="B111" s="24">
        <f>IFERROR((B7-(G61-SUMIF(K11:K60,"&lt;0")))/B7,"")</f>
        <v>0.19666666666666666</v>
      </c>
      <c r="C111" s="25"/>
      <c r="D111" s="20" t="s">
        <v>104</v>
      </c>
      <c r="E111" s="21"/>
      <c r="F111" s="21"/>
      <c r="G111" s="21"/>
    </row>
  </sheetData>
  <mergeCells count="40">
    <mergeCell ref="B110:C110"/>
    <mergeCell ref="D106:G106"/>
    <mergeCell ref="D103:G103"/>
    <mergeCell ref="B106:C106"/>
    <mergeCell ref="D110:G110"/>
    <mergeCell ref="B98:C98"/>
    <mergeCell ref="F5:G5"/>
    <mergeCell ref="B111:C111"/>
    <mergeCell ref="B107:C107"/>
    <mergeCell ref="D100:G100"/>
    <mergeCell ref="B101:C101"/>
    <mergeCell ref="D109:G109"/>
    <mergeCell ref="B6:D6"/>
    <mergeCell ref="D99:G99"/>
    <mergeCell ref="D111:G111"/>
    <mergeCell ref="B5:D5"/>
    <mergeCell ref="D105:G105"/>
    <mergeCell ref="B103:C103"/>
    <mergeCell ref="D101:G101"/>
    <mergeCell ref="D108:G108"/>
    <mergeCell ref="H5:L7"/>
    <mergeCell ref="I4:L4"/>
    <mergeCell ref="F6:G6"/>
    <mergeCell ref="D98:G98"/>
    <mergeCell ref="B102:C102"/>
    <mergeCell ref="F7:G7"/>
    <mergeCell ref="B4:D4"/>
    <mergeCell ref="B99:C99"/>
    <mergeCell ref="B7:D7"/>
    <mergeCell ref="D97:G97"/>
    <mergeCell ref="B97:C97"/>
    <mergeCell ref="F4:G4"/>
    <mergeCell ref="D102:G102"/>
    <mergeCell ref="B109:C109"/>
    <mergeCell ref="B100:C100"/>
    <mergeCell ref="B105:C105"/>
    <mergeCell ref="D104:G104"/>
    <mergeCell ref="B108:C108"/>
    <mergeCell ref="D107:G107"/>
    <mergeCell ref="B104:C104"/>
  </mergeCells>
  <phoneticPr fontId="6"/>
  <dataValidations count="1">
    <dataValidation type="list" allowBlank="1" sqref="A11:A60" xr:uid="{00000000-0002-0000-0000-000000000000}">
      <formula1>"仮設工事,土工事,基礎工事,躯体工事,木工事,屋根防水工事,外装工事,建具工事,内装工事,電気設備工事,給排水衛生設備工事,空調設備工事,外構工事,自社施工,現場経費,予備費"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2"/>
  <sheetViews>
    <sheetView showGridLines="0" workbookViewId="0"/>
  </sheetViews>
  <sheetFormatPr defaultRowHeight="13.5" x14ac:dyDescent="0.15"/>
  <cols>
    <col min="1" max="1" width="96" customWidth="1"/>
  </cols>
  <sheetData>
    <row r="1" spans="1:1" ht="14.25" x14ac:dyDescent="0.15">
      <c r="A1" s="16" t="s">
        <v>105</v>
      </c>
    </row>
    <row r="3" spans="1:1" x14ac:dyDescent="0.15">
      <c r="A3" t="s">
        <v>106</v>
      </c>
    </row>
    <row r="4" spans="1:1" x14ac:dyDescent="0.15">
      <c r="A4" t="s">
        <v>107</v>
      </c>
    </row>
    <row r="6" spans="1:1" ht="14.25" x14ac:dyDescent="0.15">
      <c r="A6" s="16" t="s">
        <v>108</v>
      </c>
    </row>
    <row r="7" spans="1:1" x14ac:dyDescent="0.15">
      <c r="A7" t="s">
        <v>109</v>
      </c>
    </row>
    <row r="8" spans="1:1" x14ac:dyDescent="0.15">
      <c r="A8" t="s">
        <v>110</v>
      </c>
    </row>
    <row r="9" spans="1:1" x14ac:dyDescent="0.15">
      <c r="A9" t="s">
        <v>111</v>
      </c>
    </row>
    <row r="10" spans="1:1" x14ac:dyDescent="0.15">
      <c r="A10" t="s">
        <v>112</v>
      </c>
    </row>
    <row r="11" spans="1:1" x14ac:dyDescent="0.15">
      <c r="A11" t="s">
        <v>113</v>
      </c>
    </row>
    <row r="12" spans="1:1" x14ac:dyDescent="0.15">
      <c r="A12" t="s">
        <v>114</v>
      </c>
    </row>
    <row r="13" spans="1:1" x14ac:dyDescent="0.15">
      <c r="A13" t="s">
        <v>115</v>
      </c>
    </row>
    <row r="14" spans="1:1" x14ac:dyDescent="0.15">
      <c r="A14" t="s">
        <v>116</v>
      </c>
    </row>
    <row r="15" spans="1:1" x14ac:dyDescent="0.15">
      <c r="A15" t="s">
        <v>117</v>
      </c>
    </row>
    <row r="16" spans="1:1" x14ac:dyDescent="0.15">
      <c r="A16" t="s">
        <v>118</v>
      </c>
    </row>
    <row r="18" spans="1:1" ht="14.25" x14ac:dyDescent="0.15">
      <c r="A18" s="16" t="s">
        <v>119</v>
      </c>
    </row>
    <row r="19" spans="1:1" x14ac:dyDescent="0.15">
      <c r="A19" t="s">
        <v>120</v>
      </c>
    </row>
    <row r="20" spans="1:1" x14ac:dyDescent="0.15">
      <c r="A20" t="s">
        <v>121</v>
      </c>
    </row>
    <row r="21" spans="1:1" x14ac:dyDescent="0.15">
      <c r="A21" t="s">
        <v>122</v>
      </c>
    </row>
    <row r="22" spans="1:1" x14ac:dyDescent="0.15">
      <c r="A22" t="s">
        <v>123</v>
      </c>
    </row>
    <row r="23" spans="1:1" x14ac:dyDescent="0.15">
      <c r="A23" t="s">
        <v>124</v>
      </c>
    </row>
    <row r="25" spans="1:1" ht="14.25" x14ac:dyDescent="0.15">
      <c r="A25" s="16" t="s">
        <v>125</v>
      </c>
    </row>
    <row r="26" spans="1:1" x14ac:dyDescent="0.15">
      <c r="A26" t="s">
        <v>126</v>
      </c>
    </row>
    <row r="27" spans="1:1" x14ac:dyDescent="0.15">
      <c r="A27" t="s">
        <v>127</v>
      </c>
    </row>
    <row r="28" spans="1:1" x14ac:dyDescent="0.15">
      <c r="A28" t="s">
        <v>128</v>
      </c>
    </row>
    <row r="29" spans="1:1" x14ac:dyDescent="0.15">
      <c r="A29" t="s">
        <v>129</v>
      </c>
    </row>
    <row r="30" spans="1:1" x14ac:dyDescent="0.15">
      <c r="A30" t="s">
        <v>130</v>
      </c>
    </row>
    <row r="31" spans="1:1" x14ac:dyDescent="0.15">
      <c r="A31" t="s">
        <v>131</v>
      </c>
    </row>
    <row r="32" spans="1:1" x14ac:dyDescent="0.15">
      <c r="A32" t="s">
        <v>132</v>
      </c>
    </row>
    <row r="34" spans="1:1" ht="14.25" x14ac:dyDescent="0.15">
      <c r="A34" s="16" t="s">
        <v>133</v>
      </c>
    </row>
    <row r="35" spans="1:1" x14ac:dyDescent="0.15">
      <c r="A35" t="s">
        <v>134</v>
      </c>
    </row>
    <row r="36" spans="1:1" x14ac:dyDescent="0.15">
      <c r="A36" t="s">
        <v>135</v>
      </c>
    </row>
    <row r="37" spans="1:1" x14ac:dyDescent="0.15">
      <c r="A37" t="s">
        <v>136</v>
      </c>
    </row>
    <row r="38" spans="1:1" x14ac:dyDescent="0.15">
      <c r="A38" t="s">
        <v>137</v>
      </c>
    </row>
    <row r="39" spans="1:1" x14ac:dyDescent="0.15">
      <c r="A39" t="s">
        <v>138</v>
      </c>
    </row>
    <row r="41" spans="1:1" x14ac:dyDescent="0.15">
      <c r="A41" t="s">
        <v>139</v>
      </c>
    </row>
    <row r="42" spans="1:1" x14ac:dyDescent="0.15">
      <c r="A42" t="s">
        <v>140</v>
      </c>
    </row>
  </sheetData>
  <phoneticPr fontId="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実行予算書</vt:lpstr>
      <vt:lpstr>使い方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大平 英</cp:lastModifiedBy>
  <dcterms:created xsi:type="dcterms:W3CDTF">2026-08-31T05:40:11Z</dcterms:created>
  <dcterms:modified xsi:type="dcterms:W3CDTF">2026-08-31T05:49:33Z</dcterms:modified>
</cp:coreProperties>
</file>